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DE_TM\2024-25\Mapas\"/>
    </mc:Choice>
  </mc:AlternateContent>
  <xr:revisionPtr revIDLastSave="0" documentId="13_ncr:1_{F4A7EE13-1811-4F0D-AD3D-E8B00EE8A1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se Grupos" sheetId="2" r:id="rId1"/>
    <sheet name="Folha3" sheetId="3" state="hidden" r:id="rId2"/>
  </sheets>
  <definedNames>
    <definedName name="_xlnm.Print_Area" localSheetId="0">'Fase Grupos'!$O$1:$X$32</definedName>
    <definedName name="escalao">#REF!</definedName>
    <definedName name="Escalão">Folha3!$D$3:$D$6</definedName>
    <definedName name="fase">Folha3!$D$11:$D$13</definedName>
    <definedName name="sexo">Folha3!$F$3:$F$4</definedName>
    <definedName name="_xlnm.Print_Titles" localSheetId="0">'Fase Grupos'!$1:$11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2" l="1"/>
  <c r="I22" i="2"/>
  <c r="I21" i="2"/>
  <c r="I20" i="2"/>
  <c r="I19" i="2"/>
  <c r="I18" i="2"/>
  <c r="I17" i="2"/>
  <c r="I16" i="2"/>
  <c r="J23" i="2"/>
  <c r="J22" i="2"/>
  <c r="J21" i="2"/>
  <c r="J20" i="2"/>
  <c r="J19" i="2"/>
  <c r="J18" i="2"/>
  <c r="J17" i="2"/>
  <c r="J16" i="2"/>
  <c r="J15" i="2"/>
  <c r="I15" i="2"/>
  <c r="I14" i="2"/>
  <c r="J14" i="2"/>
  <c r="J46" i="2"/>
  <c r="I46" i="2"/>
  <c r="U45" i="2"/>
  <c r="T45" i="2"/>
  <c r="S45" i="2"/>
  <c r="R45" i="2"/>
  <c r="Q45" i="2"/>
  <c r="AB45" i="2" s="1"/>
  <c r="P45" i="2"/>
  <c r="AA45" i="2" s="1"/>
  <c r="J45" i="2"/>
  <c r="I45" i="2"/>
  <c r="J44" i="2"/>
  <c r="I44" i="2"/>
  <c r="V43" i="2"/>
  <c r="T43" i="2"/>
  <c r="S43" i="2"/>
  <c r="R43" i="2"/>
  <c r="Q43" i="2"/>
  <c r="AB43" i="2" s="1"/>
  <c r="P43" i="2"/>
  <c r="AA43" i="2" s="1"/>
  <c r="J43" i="2"/>
  <c r="I43" i="2"/>
  <c r="J42" i="2"/>
  <c r="I42" i="2"/>
  <c r="K41" i="2" s="1"/>
  <c r="V41" i="2"/>
  <c r="U41" i="2"/>
  <c r="S41" i="2"/>
  <c r="R41" i="2"/>
  <c r="Q41" i="2"/>
  <c r="AB41" i="2" s="1"/>
  <c r="P41" i="2"/>
  <c r="AA41" i="2" s="1"/>
  <c r="J41" i="2"/>
  <c r="I41" i="2"/>
  <c r="K43" i="2" s="1"/>
  <c r="W43" i="2" s="1"/>
  <c r="J40" i="2"/>
  <c r="I40" i="2"/>
  <c r="V39" i="2"/>
  <c r="U39" i="2"/>
  <c r="T39" i="2"/>
  <c r="R39" i="2"/>
  <c r="Q39" i="2"/>
  <c r="AB39" i="2" s="1"/>
  <c r="P39" i="2"/>
  <c r="AA39" i="2" s="1"/>
  <c r="J39" i="2"/>
  <c r="I39" i="2"/>
  <c r="J38" i="2"/>
  <c r="K45" i="2" s="1"/>
  <c r="I38" i="2"/>
  <c r="V37" i="2"/>
  <c r="U37" i="2"/>
  <c r="T37" i="2"/>
  <c r="S37" i="2"/>
  <c r="Q37" i="2"/>
  <c r="AB37" i="2" s="1"/>
  <c r="P37" i="2"/>
  <c r="AA37" i="2" s="1"/>
  <c r="J37" i="2"/>
  <c r="I37" i="2"/>
  <c r="V35" i="2"/>
  <c r="U35" i="2"/>
  <c r="T35" i="2"/>
  <c r="S35" i="2"/>
  <c r="R35" i="2"/>
  <c r="V12" i="2"/>
  <c r="U12" i="2"/>
  <c r="T12" i="2"/>
  <c r="S12" i="2"/>
  <c r="R12" i="2"/>
  <c r="Q18" i="2"/>
  <c r="Q20" i="2"/>
  <c r="Q14" i="2"/>
  <c r="Q16" i="2"/>
  <c r="Q22" i="2"/>
  <c r="P22" i="2"/>
  <c r="P18" i="2"/>
  <c r="P16" i="2"/>
  <c r="P14" i="2"/>
  <c r="P20" i="2"/>
  <c r="U22" i="2"/>
  <c r="T22" i="2"/>
  <c r="S22" i="2"/>
  <c r="R22" i="2"/>
  <c r="V20" i="2"/>
  <c r="T20" i="2"/>
  <c r="S20" i="2"/>
  <c r="R20" i="2"/>
  <c r="V18" i="2"/>
  <c r="U18" i="2"/>
  <c r="S18" i="2"/>
  <c r="R18" i="2"/>
  <c r="V16" i="2"/>
  <c r="U16" i="2"/>
  <c r="T16" i="2"/>
  <c r="R16" i="2"/>
  <c r="V14" i="2"/>
  <c r="U14" i="2"/>
  <c r="S14" i="2"/>
  <c r="T14" i="2"/>
  <c r="K22" i="2"/>
  <c r="K14" i="2" l="1"/>
  <c r="K39" i="2"/>
  <c r="W39" i="2" s="1"/>
  <c r="K37" i="2"/>
  <c r="W37" i="2" s="1"/>
  <c r="W41" i="2"/>
  <c r="W45" i="2"/>
  <c r="K16" i="2"/>
  <c r="K18" i="2"/>
  <c r="K20" i="2"/>
  <c r="AB18" i="2"/>
  <c r="AB20" i="2"/>
  <c r="L43" i="2" l="1"/>
  <c r="X43" i="2" s="1"/>
  <c r="L39" i="2"/>
  <c r="X39" i="2" s="1"/>
  <c r="L37" i="2"/>
  <c r="X37" i="2" s="1"/>
  <c r="L41" i="2"/>
  <c r="X41" i="2" s="1"/>
  <c r="L45" i="2"/>
  <c r="X45" i="2" s="1"/>
  <c r="L18" i="2"/>
  <c r="AA18" i="2"/>
  <c r="L14" i="2"/>
  <c r="AA20" i="2"/>
  <c r="L20" i="2" l="1"/>
  <c r="AB14" i="2" l="1"/>
  <c r="AB16" i="2"/>
  <c r="AB22" i="2"/>
  <c r="AA16" i="2" l="1"/>
  <c r="AA22" i="2"/>
  <c r="AA14" i="2"/>
  <c r="W22" i="2" l="1"/>
  <c r="W14" i="2"/>
  <c r="W16" i="2" l="1"/>
  <c r="W18" i="2"/>
  <c r="X18" i="2"/>
  <c r="W20" i="2"/>
  <c r="X20" i="2"/>
  <c r="L22" i="2"/>
  <c r="X22" i="2" s="1"/>
  <c r="X14" i="2"/>
  <c r="L16" i="2"/>
  <c r="X16" i="2" s="1"/>
  <c r="S27" i="2" l="1"/>
  <c r="W54" i="2"/>
  <c r="W50" i="2"/>
  <c r="S54" i="2"/>
  <c r="S50" i="2"/>
  <c r="W53" i="2"/>
  <c r="S53" i="2"/>
  <c r="W52" i="2"/>
  <c r="S52" i="2"/>
  <c r="W51" i="2"/>
  <c r="S51" i="2"/>
  <c r="W31" i="2"/>
  <c r="S31" i="2"/>
  <c r="W28" i="2"/>
  <c r="W27" i="2"/>
  <c r="S28" i="2"/>
  <c r="W29" i="2"/>
  <c r="W30" i="2"/>
  <c r="S30" i="2"/>
  <c r="S29" i="2"/>
</calcChain>
</file>

<file path=xl/sharedStrings.xml><?xml version="1.0" encoding="utf-8"?>
<sst xmlns="http://schemas.openxmlformats.org/spreadsheetml/2006/main" count="72" uniqueCount="44">
  <si>
    <t>Ordem dos Jogos</t>
  </si>
  <si>
    <t>1ª jornada &gt;&gt;</t>
  </si>
  <si>
    <t>2ª jornada &gt;&gt;</t>
  </si>
  <si>
    <t>3ª jornada &gt;&gt;</t>
  </si>
  <si>
    <t>1º</t>
  </si>
  <si>
    <t>2º</t>
  </si>
  <si>
    <t>3º</t>
  </si>
  <si>
    <t>4º</t>
  </si>
  <si>
    <t>Pontos</t>
  </si>
  <si>
    <t>Classif</t>
  </si>
  <si>
    <t>Classificação</t>
  </si>
  <si>
    <t>sexo</t>
  </si>
  <si>
    <t>Masculino</t>
  </si>
  <si>
    <t>Feminino</t>
  </si>
  <si>
    <t>escalão</t>
  </si>
  <si>
    <t>INFANTIS</t>
  </si>
  <si>
    <t>INICIADOS</t>
  </si>
  <si>
    <t>JUVENIS</t>
  </si>
  <si>
    <t>JUNIORES</t>
  </si>
  <si>
    <t>Escalão:</t>
  </si>
  <si>
    <t>Escola</t>
  </si>
  <si>
    <t>fase</t>
  </si>
  <si>
    <t>CLDE VISEU</t>
  </si>
  <si>
    <t>REGIONAL</t>
  </si>
  <si>
    <t>NACIONAL</t>
  </si>
  <si>
    <t>Género</t>
  </si>
  <si>
    <t>Fase</t>
  </si>
  <si>
    <t>Distrito</t>
  </si>
  <si>
    <t>4ª jornada &gt;&gt;</t>
  </si>
  <si>
    <t>5ª jornada &gt;&gt;</t>
  </si>
  <si>
    <t>5º</t>
  </si>
  <si>
    <t>Jornadas</t>
  </si>
  <si>
    <t>Result</t>
  </si>
  <si>
    <t>CLDE</t>
  </si>
  <si>
    <t>2 - 1 ; 3 - 5</t>
  </si>
  <si>
    <t>1 - 3 ; 5 - 4</t>
  </si>
  <si>
    <t>4 - 1 ; 3 - 2</t>
  </si>
  <si>
    <t>1 - 5 ; 2 - 4</t>
  </si>
  <si>
    <t>5 - 2 ; 4 - 3</t>
  </si>
  <si>
    <t>Preencher Escola e CLDE</t>
  </si>
  <si>
    <t>Preencher resultados</t>
  </si>
  <si>
    <t>Preencher em caso de empate</t>
  </si>
  <si>
    <t>Campeonato Nacional de Ténis de Mesa</t>
  </si>
  <si>
    <t>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</si>
</sst>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5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1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8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6" xfId="0" applyBorder="1" applyAlignment="1">
      <alignment horizontal="center"/>
    </xf>
    <xf numFmtId="0" fontId="13" fillId="0" borderId="0" xfId="0" applyFont="1"/>
    <xf numFmtId="16" fontId="7" fillId="0" borderId="0" xfId="0" quotePrefix="1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11" borderId="0" xfId="0" applyFont="1" applyFill="1" applyAlignment="1" applyProtection="1">
      <alignment horizontal="left" vertical="center"/>
      <protection locked="0"/>
    </xf>
    <xf numFmtId="0" fontId="0" fillId="11" borderId="16" xfId="0" applyFill="1" applyBorder="1" applyAlignment="1">
      <alignment horizontal="center"/>
    </xf>
    <xf numFmtId="0" fontId="16" fillId="11" borderId="16" xfId="0" applyFont="1" applyFill="1" applyBorder="1" applyAlignment="1">
      <alignment horizontal="center"/>
    </xf>
    <xf numFmtId="0" fontId="16" fillId="11" borderId="17" xfId="0" applyFont="1" applyFill="1" applyBorder="1" applyAlignment="1">
      <alignment horizontal="center"/>
    </xf>
    <xf numFmtId="0" fontId="17" fillId="0" borderId="0" xfId="0" applyFont="1"/>
    <xf numFmtId="0" fontId="0" fillId="11" borderId="20" xfId="0" applyFill="1" applyBorder="1" applyAlignment="1">
      <alignment horizontal="center"/>
    </xf>
    <xf numFmtId="0" fontId="0" fillId="11" borderId="0" xfId="0" applyFill="1"/>
    <xf numFmtId="0" fontId="7" fillId="8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6" fillId="0" borderId="0" xfId="0" applyFont="1"/>
    <xf numFmtId="0" fontId="4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1" borderId="21" xfId="0" applyFill="1" applyBorder="1" applyAlignment="1">
      <alignment horizontal="center" vertical="center"/>
    </xf>
    <xf numFmtId="0" fontId="0" fillId="11" borderId="24" xfId="0" applyFill="1" applyBorder="1" applyAlignment="1" applyProtection="1">
      <alignment vertical="center"/>
      <protection locked="0"/>
    </xf>
    <xf numFmtId="0" fontId="0" fillId="11" borderId="25" xfId="0" applyFill="1" applyBorder="1" applyAlignment="1" applyProtection="1">
      <alignment vertical="center"/>
      <protection locked="0"/>
    </xf>
    <xf numFmtId="0" fontId="0" fillId="11" borderId="27" xfId="0" applyFill="1" applyBorder="1" applyAlignment="1" applyProtection="1">
      <alignment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6" fillId="11" borderId="23" xfId="0" applyFont="1" applyFill="1" applyBorder="1" applyAlignment="1" applyProtection="1">
      <alignment horizontal="center" textRotation="90"/>
      <protection locked="0"/>
    </xf>
    <xf numFmtId="0" fontId="6" fillId="11" borderId="2" xfId="0" applyFont="1" applyFill="1" applyBorder="1" applyAlignment="1" applyProtection="1">
      <alignment horizontal="center" textRotation="90"/>
      <protection locked="0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12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textRotation="90"/>
      <protection locked="0"/>
    </xf>
    <xf numFmtId="0" fontId="6" fillId="0" borderId="3" xfId="0" applyFont="1" applyBorder="1" applyAlignment="1" applyProtection="1">
      <alignment horizontal="center" textRotation="90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2" fillId="2" borderId="6" xfId="0" applyFont="1" applyFill="1" applyBorder="1" applyAlignment="1">
      <alignment horizontal="center"/>
    </xf>
    <xf numFmtId="0" fontId="0" fillId="0" borderId="6" xfId="0" applyBorder="1"/>
    <xf numFmtId="0" fontId="6" fillId="0" borderId="18" xfId="0" applyFont="1" applyBorder="1" applyAlignment="1" applyProtection="1">
      <alignment horizontal="center" textRotation="90"/>
      <protection locked="0"/>
    </xf>
    <xf numFmtId="0" fontId="6" fillId="0" borderId="19" xfId="0" applyFont="1" applyBorder="1" applyAlignment="1" applyProtection="1">
      <alignment horizontal="center" textRotation="90"/>
      <protection locked="0"/>
    </xf>
    <xf numFmtId="0" fontId="6" fillId="11" borderId="15" xfId="0" applyFont="1" applyFill="1" applyBorder="1" applyAlignment="1" applyProtection="1">
      <alignment horizontal="center" textRotation="90"/>
      <protection locked="0"/>
    </xf>
    <xf numFmtId="0" fontId="6" fillId="11" borderId="3" xfId="0" applyFont="1" applyFill="1" applyBorder="1" applyAlignment="1" applyProtection="1">
      <alignment horizontal="center" textRotation="90"/>
      <protection locked="0"/>
    </xf>
    <xf numFmtId="0" fontId="6" fillId="0" borderId="23" xfId="0" applyFont="1" applyBorder="1" applyAlignment="1" applyProtection="1">
      <alignment horizontal="center" textRotation="90"/>
      <protection locked="0"/>
    </xf>
    <xf numFmtId="0" fontId="6" fillId="0" borderId="2" xfId="0" applyFont="1" applyBorder="1" applyAlignment="1" applyProtection="1">
      <alignment horizontal="center" textRotation="90"/>
      <protection locked="0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11" borderId="0" xfId="0" applyFont="1" applyFill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 applyProtection="1">
      <alignment vertical="center"/>
      <protection locked="0"/>
    </xf>
    <xf numFmtId="0" fontId="7" fillId="12" borderId="18" xfId="0" applyFont="1" applyFill="1" applyBorder="1" applyAlignment="1" applyProtection="1">
      <alignment horizontal="center" vertical="center"/>
      <protection locked="0"/>
    </xf>
    <xf numFmtId="0" fontId="7" fillId="12" borderId="2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15875</xdr:rowOff>
    </xdr:from>
    <xdr:to>
      <xdr:col>23</xdr:col>
      <xdr:colOff>549274</xdr:colOff>
      <xdr:row>4</xdr:row>
      <xdr:rowOff>730250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80CC71D8-5582-B257-73F5-4484C88283ED}"/>
            </a:ext>
          </a:extLst>
        </xdr:cNvPr>
        <xdr:cNvGrpSpPr/>
      </xdr:nvGrpSpPr>
      <xdr:grpSpPr>
        <a:xfrm>
          <a:off x="6143625" y="15875"/>
          <a:ext cx="7375524" cy="1476375"/>
          <a:chOff x="6143625" y="15875"/>
          <a:chExt cx="7375524" cy="1476375"/>
        </a:xfrm>
      </xdr:grpSpPr>
      <xdr:pic>
        <xdr:nvPicPr>
          <xdr:cNvPr id="2" name="Imagem 1" descr="Ministério da Educação (Portugal) – Wikipédia, a enciclopédia livre">
            <a:extLst>
              <a:ext uri="{FF2B5EF4-FFF2-40B4-BE49-F238E27FC236}">
                <a16:creationId xmlns:a16="http://schemas.microsoft.com/office/drawing/2014/main" id="{F74B9789-2027-8355-DBB8-223AF7E49C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43625" y="15875"/>
            <a:ext cx="2588041" cy="14763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 descr="m">
            <a:extLst>
              <a:ext uri="{FF2B5EF4-FFF2-40B4-BE49-F238E27FC236}">
                <a16:creationId xmlns:a16="http://schemas.microsoft.com/office/drawing/2014/main" id="{1B053D85-16B0-F433-A6D7-12DC658B15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2108" y="15875"/>
            <a:ext cx="1727200" cy="14763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m 5" descr="Desporto Escolar :: Agrupamento de Escolas de Monforte">
            <a:extLst>
              <a:ext uri="{FF2B5EF4-FFF2-40B4-BE49-F238E27FC236}">
                <a16:creationId xmlns:a16="http://schemas.microsoft.com/office/drawing/2014/main" id="{837C9E1F-6A2F-698B-6AA8-116433B58B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99750" y="88140"/>
            <a:ext cx="2819399" cy="133184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C60"/>
  <sheetViews>
    <sheetView tabSelected="1" view="pageBreakPreview" zoomScale="60" zoomScaleNormal="100" workbookViewId="0">
      <selection activeCell="AE10" sqref="AE10"/>
    </sheetView>
  </sheetViews>
  <sheetFormatPr defaultRowHeight="15" x14ac:dyDescent="0.25"/>
  <cols>
    <col min="1" max="1" width="2.7109375" customWidth="1"/>
    <col min="2" max="2" width="4" bestFit="1" customWidth="1"/>
    <col min="3" max="3" width="29.42578125" bestFit="1" customWidth="1"/>
    <col min="4" max="4" width="15.7109375" customWidth="1"/>
    <col min="5" max="6" width="3.7109375" customWidth="1"/>
    <col min="7" max="14" width="3.85546875" customWidth="1"/>
    <col min="15" max="15" width="5.28515625" customWidth="1"/>
    <col min="16" max="16" width="23.140625" customWidth="1"/>
    <col min="17" max="17" width="19.5703125" customWidth="1"/>
    <col min="18" max="22" width="8.85546875" customWidth="1"/>
    <col min="23" max="24" width="12.5703125" customWidth="1"/>
    <col min="25" max="25" width="12.85546875" customWidth="1"/>
  </cols>
  <sheetData>
    <row r="5" spans="1:28" ht="60" customHeight="1" x14ac:dyDescent="0.25"/>
    <row r="6" spans="1:28" ht="26.25" x14ac:dyDescent="0.4">
      <c r="O6" s="65" t="s">
        <v>42</v>
      </c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8" ht="16.5" thickBot="1" x14ac:dyDescent="0.3">
      <c r="P7" s="12"/>
      <c r="Q7" s="13"/>
      <c r="R7" s="13"/>
      <c r="S7" s="13"/>
      <c r="T7" s="13"/>
      <c r="U7" s="13"/>
      <c r="V7" s="13"/>
    </row>
    <row r="8" spans="1:28" ht="19.5" thickBot="1" x14ac:dyDescent="0.35">
      <c r="P8" s="12" t="s">
        <v>26</v>
      </c>
      <c r="Q8" s="71" t="s">
        <v>24</v>
      </c>
      <c r="R8" s="72"/>
      <c r="S8" s="72"/>
      <c r="T8" s="72"/>
      <c r="U8" s="72"/>
      <c r="V8" s="73"/>
    </row>
    <row r="9" spans="1:28" ht="15.75" x14ac:dyDescent="0.25">
      <c r="P9" s="12"/>
      <c r="Q9" s="13"/>
      <c r="R9" s="13"/>
      <c r="S9" s="13"/>
      <c r="T9" s="74"/>
      <c r="U9" s="74"/>
      <c r="V9" s="74"/>
    </row>
    <row r="10" spans="1:28" ht="15.75" x14ac:dyDescent="0.25">
      <c r="P10" s="14" t="s">
        <v>19</v>
      </c>
      <c r="Q10" s="15" t="s">
        <v>17</v>
      </c>
      <c r="R10" s="16"/>
      <c r="S10" s="83" t="s">
        <v>25</v>
      </c>
      <c r="T10" s="84"/>
      <c r="U10" s="75" t="s">
        <v>13</v>
      </c>
      <c r="V10" s="76"/>
    </row>
    <row r="11" spans="1:28" ht="24" customHeight="1" thickBot="1" x14ac:dyDescent="0.3">
      <c r="T11" s="17"/>
      <c r="U11" s="17"/>
      <c r="V11" s="17"/>
      <c r="W11" s="18"/>
      <c r="X11" s="18"/>
    </row>
    <row r="12" spans="1:28" ht="95.25" customHeight="1" thickBot="1" x14ac:dyDescent="0.3">
      <c r="P12" s="19"/>
      <c r="R12" s="77" t="str">
        <f>IF(C14="","",C14)</f>
        <v/>
      </c>
      <c r="S12" s="79" t="str">
        <f>IF(C15="","",C15)</f>
        <v/>
      </c>
      <c r="T12" s="67" t="str">
        <f>IF(C16="","",C16)</f>
        <v/>
      </c>
      <c r="U12" s="48" t="str">
        <f>IF(C17="","",C17)</f>
        <v/>
      </c>
      <c r="V12" s="81" t="str">
        <f>IF(C18="","",C18)</f>
        <v/>
      </c>
    </row>
    <row r="13" spans="1:28" ht="18" customHeight="1" thickBot="1" x14ac:dyDescent="0.3">
      <c r="C13" s="35" t="s">
        <v>20</v>
      </c>
      <c r="D13" s="35" t="s">
        <v>33</v>
      </c>
      <c r="E13" s="85" t="s">
        <v>31</v>
      </c>
      <c r="F13" s="85"/>
      <c r="G13" s="86" t="s">
        <v>32</v>
      </c>
      <c r="H13" s="86"/>
      <c r="I13" s="42" t="s">
        <v>8</v>
      </c>
      <c r="J13" s="42"/>
      <c r="P13" s="33" t="s">
        <v>20</v>
      </c>
      <c r="Q13" s="34" t="s">
        <v>27</v>
      </c>
      <c r="R13" s="78"/>
      <c r="S13" s="80"/>
      <c r="T13" s="68"/>
      <c r="U13" s="49"/>
      <c r="V13" s="82"/>
      <c r="W13" s="32" t="s">
        <v>8</v>
      </c>
      <c r="X13" s="36" t="s">
        <v>9</v>
      </c>
    </row>
    <row r="14" spans="1:28" x14ac:dyDescent="0.25">
      <c r="A14" s="2">
        <v>1</v>
      </c>
      <c r="B14" s="3">
        <v>1</v>
      </c>
      <c r="C14" s="31"/>
      <c r="D14" s="31"/>
      <c r="E14" s="4">
        <v>2</v>
      </c>
      <c r="F14" s="4">
        <v>1</v>
      </c>
      <c r="G14" s="41"/>
      <c r="H14" s="41"/>
      <c r="I14" s="6">
        <f t="shared" ref="I14:I23" si="0">IF(G14=H14,0,IF(G14&gt;H14,4,2))</f>
        <v>0</v>
      </c>
      <c r="J14" s="6">
        <f t="shared" ref="J14:J23" si="1">IF(H14=G14,0,IF(H14&gt;G14,4,2))</f>
        <v>0</v>
      </c>
      <c r="K14" s="7">
        <f>SUMIF(E14:E28,1,I14:I28)+SUMIF(F14:F28,1,J14:J28)</f>
        <v>0</v>
      </c>
      <c r="L14" s="7" t="str">
        <f>IF(K14&lt;&gt;0,RANK(K14,K14:K28),"")</f>
        <v/>
      </c>
      <c r="M14" s="8"/>
      <c r="N14" s="9"/>
      <c r="O14" s="87">
        <v>1</v>
      </c>
      <c r="P14" s="88" t="str">
        <f>IF(C14="","",C14)</f>
        <v/>
      </c>
      <c r="Q14" s="53" t="str">
        <f>IF(D14="","",D14)</f>
        <v/>
      </c>
      <c r="R14" s="89"/>
      <c r="S14" s="66" t="str">
        <f>IF(AND(G14=0,H14=0),"",H14&amp;" - "&amp;G14)</f>
        <v/>
      </c>
      <c r="T14" s="66" t="str">
        <f>IF(AND(G16=0,H16=0),"",G16&amp;" - "&amp;H16)</f>
        <v/>
      </c>
      <c r="U14" s="66" t="str">
        <f>IF(AND(G18=0,H18=0),"",H18&amp;" - "&amp;G18)</f>
        <v/>
      </c>
      <c r="V14" s="66" t="str">
        <f>IF(AND(G20=0,H20=0),"",G20&amp;" - "&amp;H20)</f>
        <v/>
      </c>
      <c r="W14" s="69">
        <f>K14</f>
        <v>0</v>
      </c>
      <c r="X14" s="70" t="str">
        <f>IF(L15="",L14,L15)</f>
        <v/>
      </c>
      <c r="AA14" t="str">
        <f>P14</f>
        <v/>
      </c>
      <c r="AB14" t="str">
        <f>Q14</f>
        <v/>
      </c>
    </row>
    <row r="15" spans="1:28" x14ac:dyDescent="0.25">
      <c r="A15" s="2">
        <v>2</v>
      </c>
      <c r="B15" s="3">
        <v>2</v>
      </c>
      <c r="C15" s="31"/>
      <c r="D15" s="31"/>
      <c r="E15" s="4">
        <v>3</v>
      </c>
      <c r="F15" s="4">
        <v>5</v>
      </c>
      <c r="G15" s="41"/>
      <c r="H15" s="41"/>
      <c r="I15" s="6">
        <f t="shared" si="0"/>
        <v>0</v>
      </c>
      <c r="J15" s="6">
        <f t="shared" si="1"/>
        <v>0</v>
      </c>
      <c r="K15" s="7"/>
      <c r="L15" s="10"/>
      <c r="M15" s="8"/>
      <c r="N15" s="9"/>
      <c r="O15" s="50"/>
      <c r="P15" s="52"/>
      <c r="Q15" s="54"/>
      <c r="R15" s="90"/>
      <c r="S15" s="58"/>
      <c r="T15" s="58"/>
      <c r="U15" s="58"/>
      <c r="V15" s="58"/>
      <c r="W15" s="64"/>
      <c r="X15" s="63"/>
    </row>
    <row r="16" spans="1:28" x14ac:dyDescent="0.25">
      <c r="A16" s="2">
        <v>3</v>
      </c>
      <c r="B16" s="3">
        <v>3</v>
      </c>
      <c r="C16" s="31"/>
      <c r="D16" s="31"/>
      <c r="E16" s="4">
        <v>1</v>
      </c>
      <c r="F16" s="4">
        <v>3</v>
      </c>
      <c r="G16" s="41"/>
      <c r="H16" s="41"/>
      <c r="I16" s="6">
        <f t="shared" si="0"/>
        <v>0</v>
      </c>
      <c r="J16" s="6">
        <f t="shared" si="1"/>
        <v>0</v>
      </c>
      <c r="K16" s="7">
        <f>SUMIF(E14:E28,2,I14:I28)+SUMIF(F14:F28,2,J14:J28)</f>
        <v>0</v>
      </c>
      <c r="L16" s="7" t="str">
        <f>IF(K16&lt;&gt;0,RANK(K16,K14:K25),"")</f>
        <v/>
      </c>
      <c r="M16" s="8"/>
      <c r="N16" s="9"/>
      <c r="O16" s="43">
        <v>2</v>
      </c>
      <c r="P16" s="44" t="str">
        <f>IF(C15="","",C15)</f>
        <v/>
      </c>
      <c r="Q16" s="46" t="str">
        <f>IF(D15="","",D15)</f>
        <v/>
      </c>
      <c r="R16" s="55" t="str">
        <f>IF(AND(G14=0,H14=0),"",G14&amp;" - "&amp;H14)</f>
        <v/>
      </c>
      <c r="S16" s="57"/>
      <c r="T16" s="58" t="str">
        <f>IF(AND(G19=0,H19=0),"",H19&amp;" - "&amp;G19)</f>
        <v/>
      </c>
      <c r="U16" s="58" t="str">
        <f>IF(AND(G21=0,H21=0),"",G21&amp;" - "&amp;H21)</f>
        <v/>
      </c>
      <c r="V16" s="58" t="str">
        <f>IF(AND(G22=0,H22=0),"",H22&amp;" - "&amp;G22)</f>
        <v/>
      </c>
      <c r="W16" s="64">
        <f>K16</f>
        <v>0</v>
      </c>
      <c r="X16" s="63" t="str">
        <f t="shared" ref="X16" si="2">IF(L17="",L16,L17)</f>
        <v/>
      </c>
      <c r="AA16" t="str">
        <f>P16</f>
        <v/>
      </c>
      <c r="AB16" t="str">
        <f>Q16</f>
        <v/>
      </c>
    </row>
    <row r="17" spans="1:29" x14ac:dyDescent="0.25">
      <c r="A17" s="2">
        <v>4</v>
      </c>
      <c r="B17" s="3">
        <v>4</v>
      </c>
      <c r="C17" s="31"/>
      <c r="D17" s="31"/>
      <c r="E17" s="4">
        <v>5</v>
      </c>
      <c r="F17" s="4">
        <v>4</v>
      </c>
      <c r="G17" s="41"/>
      <c r="H17" s="41"/>
      <c r="I17" s="6">
        <f t="shared" si="0"/>
        <v>0</v>
      </c>
      <c r="J17" s="6">
        <f t="shared" si="1"/>
        <v>0</v>
      </c>
      <c r="K17" s="7"/>
      <c r="L17" s="10"/>
      <c r="M17" s="8"/>
      <c r="N17" s="9"/>
      <c r="O17" s="43"/>
      <c r="P17" s="45"/>
      <c r="Q17" s="47"/>
      <c r="R17" s="55"/>
      <c r="S17" s="57"/>
      <c r="T17" s="58"/>
      <c r="U17" s="58"/>
      <c r="V17" s="58"/>
      <c r="W17" s="64"/>
      <c r="X17" s="63"/>
      <c r="Y17" s="24"/>
    </row>
    <row r="18" spans="1:29" x14ac:dyDescent="0.25">
      <c r="A18" s="2">
        <v>5</v>
      </c>
      <c r="B18" s="3">
        <v>5</v>
      </c>
      <c r="C18" s="31"/>
      <c r="D18" s="31"/>
      <c r="E18" s="4">
        <v>4</v>
      </c>
      <c r="F18" s="4">
        <v>1</v>
      </c>
      <c r="G18" s="41"/>
      <c r="H18" s="41"/>
      <c r="I18" s="6">
        <f t="shared" si="0"/>
        <v>0</v>
      </c>
      <c r="J18" s="6">
        <f t="shared" si="1"/>
        <v>0</v>
      </c>
      <c r="K18" s="7">
        <f>SUMIF(E14:E28,3,I14:I28)+SUMIF(F14:F28,3,J14:J28)</f>
        <v>0</v>
      </c>
      <c r="L18" s="7" t="str">
        <f>IF(K18&lt;&gt;0,RANK(K18,K14:K25),"")</f>
        <v/>
      </c>
      <c r="M18" s="8"/>
      <c r="N18" s="9"/>
      <c r="O18" s="50">
        <v>3</v>
      </c>
      <c r="P18" s="51" t="str">
        <f>IF(C16="","",C16)</f>
        <v/>
      </c>
      <c r="Q18" s="53" t="str">
        <f>IF(D16="","",D16)</f>
        <v/>
      </c>
      <c r="R18" s="55" t="str">
        <f>IF(AND(G16=0,H16=0),"",H16&amp;" - "&amp;G16)</f>
        <v/>
      </c>
      <c r="S18" s="58" t="str">
        <f>IF(AND(G19=0,H19=0),"",G19&amp;" - "&amp;H19)</f>
        <v/>
      </c>
      <c r="T18" s="57"/>
      <c r="U18" s="56" t="str">
        <f>IF(AND(G23=0,H23=0),"",H23&amp;" - "&amp;G23)</f>
        <v/>
      </c>
      <c r="V18" s="58" t="str">
        <f>IF(AND(G15=0,H15=0),"",G15&amp;" - "&amp;H15)</f>
        <v/>
      </c>
      <c r="W18" s="64">
        <f>K18</f>
        <v>0</v>
      </c>
      <c r="X18" s="63" t="str">
        <f t="shared" ref="X18" si="3">IF(L19="",L18,L19)</f>
        <v/>
      </c>
      <c r="AA18" t="str">
        <f>P18</f>
        <v/>
      </c>
      <c r="AB18" t="str">
        <f>Q18</f>
        <v/>
      </c>
    </row>
    <row r="19" spans="1:29" x14ac:dyDescent="0.25">
      <c r="A19" s="11"/>
      <c r="B19" s="11"/>
      <c r="C19" s="11"/>
      <c r="D19" s="11"/>
      <c r="E19" s="4">
        <v>3</v>
      </c>
      <c r="F19" s="4">
        <v>2</v>
      </c>
      <c r="G19" s="41"/>
      <c r="H19" s="41"/>
      <c r="I19" s="6">
        <f t="shared" si="0"/>
        <v>0</v>
      </c>
      <c r="J19" s="6">
        <f t="shared" si="1"/>
        <v>0</v>
      </c>
      <c r="K19" s="7"/>
      <c r="L19" s="10"/>
      <c r="M19" s="8"/>
      <c r="N19" s="9"/>
      <c r="O19" s="50"/>
      <c r="P19" s="52"/>
      <c r="Q19" s="54"/>
      <c r="R19" s="55"/>
      <c r="S19" s="58"/>
      <c r="T19" s="57"/>
      <c r="U19" s="56"/>
      <c r="V19" s="58"/>
      <c r="W19" s="64"/>
      <c r="X19" s="63"/>
    </row>
    <row r="20" spans="1:29" x14ac:dyDescent="0.25">
      <c r="A20" s="11"/>
      <c r="B20" s="11"/>
      <c r="C20" s="11"/>
      <c r="D20" s="11"/>
      <c r="E20" s="4">
        <v>1</v>
      </c>
      <c r="F20" s="4">
        <v>5</v>
      </c>
      <c r="G20" s="41"/>
      <c r="H20" s="41"/>
      <c r="I20" s="6">
        <f t="shared" si="0"/>
        <v>0</v>
      </c>
      <c r="J20" s="6">
        <f t="shared" si="1"/>
        <v>0</v>
      </c>
      <c r="K20" s="7">
        <f>SUMIF(E14:E28,4,I14:I28)+SUMIF(F14:F28,4,J14:J28)</f>
        <v>0</v>
      </c>
      <c r="L20" s="7" t="str">
        <f>IF(K20&lt;&gt;0,RANK(K20,K14:K25),"")</f>
        <v/>
      </c>
      <c r="M20" s="8"/>
      <c r="N20" s="9"/>
      <c r="O20" s="43">
        <v>4</v>
      </c>
      <c r="P20" s="44" t="str">
        <f>IF(C17="","",C17)</f>
        <v/>
      </c>
      <c r="Q20" s="46" t="str">
        <f>IF(D17="","",D17)</f>
        <v/>
      </c>
      <c r="R20" s="55" t="str">
        <f>IF(AND(G18=0,H18=0),"",G18&amp;" - "&amp;H18)</f>
        <v/>
      </c>
      <c r="S20" s="58" t="str">
        <f>IF(AND(G21=0,H21=0),"",H21&amp;" - "&amp;G21)</f>
        <v/>
      </c>
      <c r="T20" s="58" t="str">
        <f>IF(AND(G23=0,H23=0),"",G23&amp;" - "&amp;H23)</f>
        <v/>
      </c>
      <c r="U20" s="57"/>
      <c r="V20" s="58" t="str">
        <f>IF(AND(G17=0,H17=0),"",H17&amp;" - "&amp;G17)</f>
        <v/>
      </c>
      <c r="W20" s="64">
        <f>K20</f>
        <v>0</v>
      </c>
      <c r="X20" s="63" t="str">
        <f t="shared" ref="X20" si="4">IF(L21="",L20,L21)</f>
        <v/>
      </c>
      <c r="AA20" t="str">
        <f>P20</f>
        <v/>
      </c>
      <c r="AB20" t="str">
        <f>Q20</f>
        <v/>
      </c>
    </row>
    <row r="21" spans="1:29" x14ac:dyDescent="0.25">
      <c r="A21" s="11"/>
      <c r="B21" s="11"/>
      <c r="C21" s="11"/>
      <c r="D21" s="11"/>
      <c r="E21" s="4">
        <v>2</v>
      </c>
      <c r="F21" s="4">
        <v>4</v>
      </c>
      <c r="G21" s="41"/>
      <c r="H21" s="41"/>
      <c r="I21" s="6">
        <f t="shared" si="0"/>
        <v>0</v>
      </c>
      <c r="J21" s="6">
        <f t="shared" si="1"/>
        <v>0</v>
      </c>
      <c r="K21" s="7"/>
      <c r="L21" s="10"/>
      <c r="M21" s="8"/>
      <c r="N21" s="9"/>
      <c r="O21" s="43"/>
      <c r="P21" s="45"/>
      <c r="Q21" s="47"/>
      <c r="R21" s="55"/>
      <c r="S21" s="58"/>
      <c r="T21" s="58"/>
      <c r="U21" s="57"/>
      <c r="V21" s="58"/>
      <c r="W21" s="64"/>
      <c r="X21" s="63"/>
    </row>
    <row r="22" spans="1:29" x14ac:dyDescent="0.25">
      <c r="A22" s="11"/>
      <c r="B22" s="11"/>
      <c r="C22" s="11"/>
      <c r="D22" s="11"/>
      <c r="E22" s="4">
        <v>5</v>
      </c>
      <c r="F22" s="4">
        <v>2</v>
      </c>
      <c r="G22" s="41"/>
      <c r="H22" s="41"/>
      <c r="I22" s="6">
        <f t="shared" si="0"/>
        <v>0</v>
      </c>
      <c r="J22" s="6">
        <f t="shared" si="1"/>
        <v>0</v>
      </c>
      <c r="K22" s="7">
        <f>SUMIF(E14:E28,5,I14:I28)+SUMIF(F14:F28,5,J14:J28)</f>
        <v>0</v>
      </c>
      <c r="L22" s="7" t="str">
        <f>IF(K22&lt;&gt;0,RANK(K22,K14:K25),"")</f>
        <v/>
      </c>
      <c r="M22" s="8"/>
      <c r="N22" s="9"/>
      <c r="O22" s="50">
        <v>5</v>
      </c>
      <c r="P22" s="51" t="str">
        <f>IF(C18="","",C18)</f>
        <v/>
      </c>
      <c r="Q22" s="53" t="str">
        <f>IF(D18="","",D18)</f>
        <v/>
      </c>
      <c r="R22" s="55" t="str">
        <f>IF(AND(G20=0,H20=0),"",H20&amp;" - "&amp;G20)</f>
        <v/>
      </c>
      <c r="S22" s="58" t="str">
        <f>IF(AND(G22=0,H22=0),"",G22&amp;" - "&amp;H22)</f>
        <v/>
      </c>
      <c r="T22" s="58" t="str">
        <f>IF(AND(G15=0,H15=0),"",H15&amp;" - "&amp;G15)</f>
        <v/>
      </c>
      <c r="U22" s="58" t="str">
        <f>IF(AND(G17=0,H17=0),"",G17&amp;" - "&amp;H17)</f>
        <v/>
      </c>
      <c r="V22" s="57"/>
      <c r="W22" s="64">
        <f>K22</f>
        <v>0</v>
      </c>
      <c r="X22" s="63" t="str">
        <f t="shared" ref="X22" si="5">IF(L23="",L22,L23)</f>
        <v/>
      </c>
      <c r="AA22" t="str">
        <f>P22</f>
        <v/>
      </c>
      <c r="AB22" t="str">
        <f>Q22</f>
        <v/>
      </c>
      <c r="AC22" t="s">
        <v>43</v>
      </c>
    </row>
    <row r="23" spans="1:29" x14ac:dyDescent="0.25">
      <c r="A23" s="11"/>
      <c r="B23" s="11"/>
      <c r="C23" s="11"/>
      <c r="D23" s="11"/>
      <c r="E23" s="4">
        <v>4</v>
      </c>
      <c r="F23" s="4">
        <v>3</v>
      </c>
      <c r="G23" s="41"/>
      <c r="H23" s="41"/>
      <c r="I23" s="6">
        <f t="shared" si="0"/>
        <v>0</v>
      </c>
      <c r="J23" s="6">
        <f t="shared" si="1"/>
        <v>0</v>
      </c>
      <c r="K23" s="7"/>
      <c r="L23" s="10"/>
      <c r="M23" s="8"/>
      <c r="N23" s="9"/>
      <c r="O23" s="50"/>
      <c r="P23" s="52"/>
      <c r="Q23" s="54"/>
      <c r="R23" s="55"/>
      <c r="S23" s="58"/>
      <c r="T23" s="58"/>
      <c r="U23" s="58"/>
      <c r="V23" s="57"/>
      <c r="W23" s="64"/>
      <c r="X23" s="63"/>
    </row>
    <row r="24" spans="1:29" ht="15.75" x14ac:dyDescent="0.25">
      <c r="A24" s="11"/>
      <c r="B24" s="11"/>
      <c r="C24" s="11"/>
      <c r="D24" s="11"/>
      <c r="N24" s="9"/>
      <c r="O24" s="27"/>
      <c r="P24" s="28"/>
      <c r="Q24" s="29"/>
      <c r="R24" s="25"/>
      <c r="S24" s="25"/>
      <c r="T24" s="25"/>
      <c r="U24" s="25"/>
      <c r="V24" s="25"/>
      <c r="W24" s="26"/>
      <c r="X24" s="30"/>
    </row>
    <row r="25" spans="1:29" x14ac:dyDescent="0.25">
      <c r="C25" s="37" t="s">
        <v>39</v>
      </c>
    </row>
    <row r="26" spans="1:29" ht="15" customHeight="1" x14ac:dyDescent="0.25">
      <c r="A26" s="11"/>
      <c r="B26" s="11"/>
      <c r="C26" s="11"/>
      <c r="D26" s="11"/>
      <c r="N26" s="9"/>
      <c r="P26" s="21" t="s">
        <v>0</v>
      </c>
      <c r="S26" t="s">
        <v>10</v>
      </c>
    </row>
    <row r="27" spans="1:29" ht="15" customHeight="1" x14ac:dyDescent="0.25">
      <c r="C27" s="5" t="s">
        <v>40</v>
      </c>
      <c r="P27" s="17" t="s">
        <v>1</v>
      </c>
      <c r="Q27" s="22" t="s">
        <v>34</v>
      </c>
      <c r="R27" s="20" t="s">
        <v>4</v>
      </c>
      <c r="S27" s="59" t="e">
        <f>VLOOKUP(1,X$14:AB$25,4,FALSE)</f>
        <v>#N/A</v>
      </c>
      <c r="T27" s="60"/>
      <c r="U27" s="60"/>
      <c r="V27" s="60"/>
      <c r="W27" s="61" t="e">
        <f>VLOOKUP(1,X$14:AB$25,5,FALSE)</f>
        <v>#N/A</v>
      </c>
      <c r="X27" s="62"/>
    </row>
    <row r="28" spans="1:29" x14ac:dyDescent="0.25">
      <c r="P28" s="17" t="s">
        <v>2</v>
      </c>
      <c r="Q28" s="23" t="s">
        <v>35</v>
      </c>
      <c r="R28" s="20" t="s">
        <v>5</v>
      </c>
      <c r="S28" s="59" t="e">
        <f>VLOOKUP(2,X$14:AB$25,4,FALSE)</f>
        <v>#N/A</v>
      </c>
      <c r="T28" s="60"/>
      <c r="U28" s="60"/>
      <c r="V28" s="60"/>
      <c r="W28" s="61" t="e">
        <f>VLOOKUP(2,X$14:AB$25,5,FALSE)</f>
        <v>#N/A</v>
      </c>
      <c r="X28" s="62"/>
    </row>
    <row r="29" spans="1:29" x14ac:dyDescent="0.25">
      <c r="C29" s="38" t="s">
        <v>41</v>
      </c>
      <c r="P29" s="17" t="s">
        <v>3</v>
      </c>
      <c r="Q29" s="23" t="s">
        <v>36</v>
      </c>
      <c r="R29" s="20" t="s">
        <v>6</v>
      </c>
      <c r="S29" s="59" t="e">
        <f>VLOOKUP(3,X$14:AB$25,4,FALSE)</f>
        <v>#N/A</v>
      </c>
      <c r="T29" s="60"/>
      <c r="U29" s="60"/>
      <c r="V29" s="60"/>
      <c r="W29" s="61" t="e">
        <f>VLOOKUP(3,X$14:AB$25,5,FALSE)</f>
        <v>#N/A</v>
      </c>
      <c r="X29" s="62"/>
    </row>
    <row r="30" spans="1:29" x14ac:dyDescent="0.25">
      <c r="P30" s="17" t="s">
        <v>28</v>
      </c>
      <c r="Q30" s="23" t="s">
        <v>37</v>
      </c>
      <c r="R30" s="20" t="s">
        <v>7</v>
      </c>
      <c r="S30" s="59" t="e">
        <f>VLOOKUP(4,X$14:AB$25,4,FALSE)</f>
        <v>#N/A</v>
      </c>
      <c r="T30" s="60"/>
      <c r="U30" s="60"/>
      <c r="V30" s="60"/>
      <c r="W30" s="61" t="e">
        <f>VLOOKUP(4,X$14:AB$25,5,FALSE)</f>
        <v>#N/A</v>
      </c>
      <c r="X30" s="62"/>
    </row>
    <row r="31" spans="1:29" x14ac:dyDescent="0.25">
      <c r="P31" s="17" t="s">
        <v>29</v>
      </c>
      <c r="Q31" s="23" t="s">
        <v>38</v>
      </c>
      <c r="R31" s="20" t="s">
        <v>30</v>
      </c>
      <c r="S31" s="59" t="e">
        <f>VLOOKUP(5,X$14:AB$25,4,FALSE)</f>
        <v>#N/A</v>
      </c>
      <c r="T31" s="60"/>
      <c r="U31" s="60"/>
      <c r="V31" s="60"/>
      <c r="W31" s="61" t="e">
        <f>VLOOKUP(5,X$14:AB$25,5,FALSE)</f>
        <v>#N/A</v>
      </c>
      <c r="X31" s="62"/>
    </row>
    <row r="34" spans="1:28" ht="24" hidden="1" customHeight="1" thickBot="1" x14ac:dyDescent="0.3">
      <c r="T34" s="17"/>
      <c r="U34" s="17"/>
      <c r="V34" s="17"/>
      <c r="W34" s="18"/>
      <c r="X34" s="18"/>
    </row>
    <row r="35" spans="1:28" ht="95.25" hidden="1" customHeight="1" thickBot="1" x14ac:dyDescent="0.3">
      <c r="C35" s="39"/>
      <c r="P35" s="19"/>
      <c r="R35" s="77" t="str">
        <f>IF(C37="","",C37)</f>
        <v/>
      </c>
      <c r="S35" s="79" t="str">
        <f>IF(C38="","",C38)</f>
        <v/>
      </c>
      <c r="T35" s="67" t="str">
        <f>IF(C39="","",C39)</f>
        <v/>
      </c>
      <c r="U35" s="48" t="str">
        <f>IF(C40="","",C40)</f>
        <v/>
      </c>
      <c r="V35" s="81" t="str">
        <f>IF(C41="","",C41)</f>
        <v/>
      </c>
    </row>
    <row r="36" spans="1:28" ht="18" hidden="1" customHeight="1" thickBot="1" x14ac:dyDescent="0.3">
      <c r="C36" s="35"/>
      <c r="D36" s="35"/>
      <c r="E36" s="85" t="s">
        <v>31</v>
      </c>
      <c r="F36" s="85"/>
      <c r="G36" s="85" t="s">
        <v>32</v>
      </c>
      <c r="H36" s="85"/>
      <c r="P36" s="33" t="s">
        <v>20</v>
      </c>
      <c r="Q36" s="34" t="s">
        <v>27</v>
      </c>
      <c r="R36" s="78"/>
      <c r="S36" s="80"/>
      <c r="T36" s="68"/>
      <c r="U36" s="49"/>
      <c r="V36" s="82"/>
      <c r="W36" s="32" t="s">
        <v>8</v>
      </c>
      <c r="X36" s="36" t="s">
        <v>9</v>
      </c>
    </row>
    <row r="37" spans="1:28" hidden="1" x14ac:dyDescent="0.25">
      <c r="A37" s="2">
        <v>1</v>
      </c>
      <c r="B37" s="3">
        <v>1</v>
      </c>
      <c r="C37" s="31"/>
      <c r="D37" s="31"/>
      <c r="E37" s="4">
        <v>2</v>
      </c>
      <c r="F37" s="4">
        <v>1</v>
      </c>
      <c r="G37" s="5">
        <v>1</v>
      </c>
      <c r="H37" s="5">
        <v>3</v>
      </c>
      <c r="I37" s="6">
        <f t="shared" ref="I37:I46" si="6">IF(G37=H37,0,IF(G37&gt;H37,2,1))</f>
        <v>1</v>
      </c>
      <c r="J37" s="6">
        <f t="shared" ref="J37:J46" si="7">IF(H37=G37,0,IF(H37&gt;G37,2,1))</f>
        <v>2</v>
      </c>
      <c r="K37" s="7">
        <f>SUMIF(E37:E51,1,I37:I51)+SUMIF(F37:F51,1,J37:J51)</f>
        <v>8</v>
      </c>
      <c r="L37" s="7">
        <f>IF(K37&lt;&gt;0,RANK(K37,K37:K51),"")</f>
        <v>1</v>
      </c>
      <c r="M37" s="8"/>
      <c r="N37" s="9"/>
      <c r="O37" s="87">
        <v>1</v>
      </c>
      <c r="P37" s="88" t="str">
        <f>IF(C37="","",C37)</f>
        <v/>
      </c>
      <c r="Q37" s="53" t="str">
        <f>IF(D37="","",D37)</f>
        <v/>
      </c>
      <c r="R37" s="89"/>
      <c r="S37" s="66" t="str">
        <f>IF(AND(G37=0,H37=0),"",H37&amp;" - "&amp;G37)</f>
        <v>3 - 1</v>
      </c>
      <c r="T37" s="66" t="str">
        <f>IF(AND(G39=0,H39=0),"",G39&amp;" - "&amp;H39)</f>
        <v>3 - 0</v>
      </c>
      <c r="U37" s="66" t="str">
        <f>IF(AND(G41=0,H41=0),"",H41&amp;" - "&amp;G41)</f>
        <v>3 - 0</v>
      </c>
      <c r="V37" s="66" t="str">
        <f>IF(AND(G43=0,H43=0),"",G43&amp;" - "&amp;H43)</f>
        <v>3 - 0</v>
      </c>
      <c r="W37" s="69">
        <f>K37</f>
        <v>8</v>
      </c>
      <c r="X37" s="70">
        <f>IF(L38="",L37,L38)</f>
        <v>1</v>
      </c>
      <c r="AA37" t="str">
        <f>P37</f>
        <v/>
      </c>
      <c r="AB37" t="str">
        <f>Q37</f>
        <v/>
      </c>
    </row>
    <row r="38" spans="1:28" hidden="1" x14ac:dyDescent="0.25">
      <c r="A38" s="2">
        <v>2</v>
      </c>
      <c r="B38" s="3">
        <v>2</v>
      </c>
      <c r="C38" s="31"/>
      <c r="D38" s="31"/>
      <c r="E38" s="4">
        <v>3</v>
      </c>
      <c r="F38" s="4">
        <v>5</v>
      </c>
      <c r="G38" s="5">
        <v>3</v>
      </c>
      <c r="H38" s="5">
        <v>1</v>
      </c>
      <c r="I38" s="6">
        <f t="shared" si="6"/>
        <v>2</v>
      </c>
      <c r="J38" s="6">
        <f t="shared" si="7"/>
        <v>1</v>
      </c>
      <c r="K38" s="7"/>
      <c r="L38" s="10"/>
      <c r="M38" s="8"/>
      <c r="N38" s="9"/>
      <c r="O38" s="50"/>
      <c r="P38" s="52"/>
      <c r="Q38" s="54"/>
      <c r="R38" s="90"/>
      <c r="S38" s="58"/>
      <c r="T38" s="58"/>
      <c r="U38" s="58"/>
      <c r="V38" s="58"/>
      <c r="W38" s="64"/>
      <c r="X38" s="63"/>
    </row>
    <row r="39" spans="1:28" hidden="1" x14ac:dyDescent="0.25">
      <c r="A39" s="2">
        <v>3</v>
      </c>
      <c r="B39" s="3">
        <v>3</v>
      </c>
      <c r="C39" s="31"/>
      <c r="D39" s="31"/>
      <c r="E39" s="4">
        <v>1</v>
      </c>
      <c r="F39" s="4">
        <v>3</v>
      </c>
      <c r="G39" s="5">
        <v>3</v>
      </c>
      <c r="H39" s="5">
        <v>0</v>
      </c>
      <c r="I39" s="6">
        <f t="shared" si="6"/>
        <v>2</v>
      </c>
      <c r="J39" s="6">
        <f t="shared" si="7"/>
        <v>1</v>
      </c>
      <c r="K39" s="7">
        <f>SUMIF(E37:E51,2,I37:I51)+SUMIF(F37:F51,2,J37:J51)</f>
        <v>7</v>
      </c>
      <c r="L39" s="7">
        <f>IF(K39&lt;&gt;0,RANK(K39,K37:K48),"")</f>
        <v>2</v>
      </c>
      <c r="M39" s="8"/>
      <c r="N39" s="9"/>
      <c r="O39" s="43">
        <v>2</v>
      </c>
      <c r="P39" s="44" t="str">
        <f>IF(C38="","",C38)</f>
        <v/>
      </c>
      <c r="Q39" s="46" t="str">
        <f>IF(D38="","",D38)</f>
        <v/>
      </c>
      <c r="R39" s="55" t="str">
        <f>IF(AND(G37=0,H37=0),"",G37&amp;" - "&amp;H37)</f>
        <v>1 - 3</v>
      </c>
      <c r="S39" s="57"/>
      <c r="T39" s="58" t="str">
        <f>IF(AND(G42=0,H42=0),"",H42&amp;" - "&amp;G42)</f>
        <v>3 - 2</v>
      </c>
      <c r="U39" s="58" t="str">
        <f>IF(AND(G44=0,H44=0),"",G44&amp;" - "&amp;H44)</f>
        <v>3 - 2</v>
      </c>
      <c r="V39" s="58" t="str">
        <f>IF(AND(G45=0,H45=0),"",H45&amp;" - "&amp;G45)</f>
        <v>3 - 2</v>
      </c>
      <c r="W39" s="64">
        <f>K39</f>
        <v>7</v>
      </c>
      <c r="X39" s="63">
        <f t="shared" ref="X39" si="8">IF(L40="",L39,L40)</f>
        <v>2</v>
      </c>
      <c r="AA39" t="str">
        <f>P39</f>
        <v/>
      </c>
      <c r="AB39" t="str">
        <f>Q39</f>
        <v/>
      </c>
    </row>
    <row r="40" spans="1:28" hidden="1" x14ac:dyDescent="0.25">
      <c r="A40" s="2">
        <v>4</v>
      </c>
      <c r="B40" s="3">
        <v>4</v>
      </c>
      <c r="C40" s="31"/>
      <c r="D40" s="31"/>
      <c r="E40" s="4">
        <v>5</v>
      </c>
      <c r="F40" s="4">
        <v>4</v>
      </c>
      <c r="G40" s="5">
        <v>0</v>
      </c>
      <c r="H40" s="5">
        <v>3</v>
      </c>
      <c r="I40" s="6">
        <f t="shared" si="6"/>
        <v>1</v>
      </c>
      <c r="J40" s="6">
        <f t="shared" si="7"/>
        <v>2</v>
      </c>
      <c r="K40" s="7"/>
      <c r="L40" s="10"/>
      <c r="M40" s="8"/>
      <c r="N40" s="9"/>
      <c r="O40" s="43"/>
      <c r="P40" s="45"/>
      <c r="Q40" s="47"/>
      <c r="R40" s="55"/>
      <c r="S40" s="57"/>
      <c r="T40" s="58"/>
      <c r="U40" s="58"/>
      <c r="V40" s="58"/>
      <c r="W40" s="64"/>
      <c r="X40" s="63"/>
      <c r="Y40" s="24"/>
    </row>
    <row r="41" spans="1:28" hidden="1" x14ac:dyDescent="0.25">
      <c r="A41" s="2">
        <v>5</v>
      </c>
      <c r="B41" s="3">
        <v>5</v>
      </c>
      <c r="C41" s="31"/>
      <c r="D41" s="31"/>
      <c r="E41" s="4">
        <v>4</v>
      </c>
      <c r="F41" s="4">
        <v>1</v>
      </c>
      <c r="G41" s="5">
        <v>0</v>
      </c>
      <c r="H41" s="5">
        <v>3</v>
      </c>
      <c r="I41" s="6">
        <f t="shared" si="6"/>
        <v>1</v>
      </c>
      <c r="J41" s="6">
        <f t="shared" si="7"/>
        <v>2</v>
      </c>
      <c r="K41" s="7">
        <f>SUMIF(E37:E51,3,I37:I51)+SUMIF(F37:F51,3,J37:J51)</f>
        <v>6</v>
      </c>
      <c r="L41" s="7">
        <f>IF(K41&lt;&gt;0,RANK(K41,K37:K48),"")</f>
        <v>3</v>
      </c>
      <c r="M41" s="8"/>
      <c r="N41" s="9"/>
      <c r="O41" s="50">
        <v>3</v>
      </c>
      <c r="P41" s="51" t="str">
        <f>IF(C39="","",C39)</f>
        <v/>
      </c>
      <c r="Q41" s="53" t="str">
        <f>IF(D39="","",D39)</f>
        <v/>
      </c>
      <c r="R41" s="55" t="str">
        <f>IF(AND(G39=0,H39=0),"",H39&amp;" - "&amp;G39)</f>
        <v>0 - 3</v>
      </c>
      <c r="S41" s="58" t="str">
        <f>IF(AND(G42=0,H42=0),"",G42&amp;" - "&amp;H42)</f>
        <v>2 - 3</v>
      </c>
      <c r="T41" s="57"/>
      <c r="U41" s="56" t="str">
        <f>IF(AND(G46=0,H46=0),"",H46&amp;" - "&amp;G46)</f>
        <v>3 - 1</v>
      </c>
      <c r="V41" s="58" t="str">
        <f>IF(AND(G38=0,H38=0),"",G38&amp;" - "&amp;H38)</f>
        <v>3 - 1</v>
      </c>
      <c r="W41" s="64">
        <f>K41</f>
        <v>6</v>
      </c>
      <c r="X41" s="63">
        <f t="shared" ref="X41" si="9">IF(L42="",L41,L42)</f>
        <v>3</v>
      </c>
      <c r="AA41" t="str">
        <f>P41</f>
        <v/>
      </c>
      <c r="AB41" t="str">
        <f>Q41</f>
        <v/>
      </c>
    </row>
    <row r="42" spans="1:28" hidden="1" x14ac:dyDescent="0.25">
      <c r="A42" s="11"/>
      <c r="B42" s="11"/>
      <c r="C42" s="11"/>
      <c r="D42" s="11"/>
      <c r="E42" s="4">
        <v>3</v>
      </c>
      <c r="F42" s="4">
        <v>2</v>
      </c>
      <c r="G42" s="5">
        <v>2</v>
      </c>
      <c r="H42" s="5">
        <v>3</v>
      </c>
      <c r="I42" s="6">
        <f t="shared" si="6"/>
        <v>1</v>
      </c>
      <c r="J42" s="6">
        <f t="shared" si="7"/>
        <v>2</v>
      </c>
      <c r="K42" s="7"/>
      <c r="L42" s="10"/>
      <c r="M42" s="8"/>
      <c r="N42" s="9"/>
      <c r="O42" s="50"/>
      <c r="P42" s="52"/>
      <c r="Q42" s="54"/>
      <c r="R42" s="55"/>
      <c r="S42" s="58"/>
      <c r="T42" s="57"/>
      <c r="U42" s="56"/>
      <c r="V42" s="58"/>
      <c r="W42" s="64"/>
      <c r="X42" s="63"/>
    </row>
    <row r="43" spans="1:28" hidden="1" x14ac:dyDescent="0.25">
      <c r="A43" s="11"/>
      <c r="B43" s="11"/>
      <c r="C43" s="11"/>
      <c r="D43" s="11"/>
      <c r="E43" s="4">
        <v>1</v>
      </c>
      <c r="F43" s="4">
        <v>5</v>
      </c>
      <c r="G43" s="5">
        <v>3</v>
      </c>
      <c r="H43" s="5">
        <v>0</v>
      </c>
      <c r="I43" s="6">
        <f t="shared" si="6"/>
        <v>2</v>
      </c>
      <c r="J43" s="6">
        <f t="shared" si="7"/>
        <v>1</v>
      </c>
      <c r="K43" s="7">
        <f>SUMIF(E37:E51,4,I37:I51)+SUMIF(F37:F51,4,J37:J51)</f>
        <v>5</v>
      </c>
      <c r="L43" s="7">
        <f>IF(K43&lt;&gt;0,RANK(K43,K37:K48),"")</f>
        <v>4</v>
      </c>
      <c r="M43" s="8"/>
      <c r="N43" s="9"/>
      <c r="O43" s="43">
        <v>4</v>
      </c>
      <c r="P43" s="44" t="str">
        <f>IF(C40="","",C40)</f>
        <v/>
      </c>
      <c r="Q43" s="46" t="str">
        <f>IF(D40="","",D40)</f>
        <v/>
      </c>
      <c r="R43" s="55" t="str">
        <f>IF(AND(G41=0,H41=0),"",G41&amp;" - "&amp;H41)</f>
        <v>0 - 3</v>
      </c>
      <c r="S43" s="58" t="str">
        <f>IF(AND(G44=0,H44=0),"",H44&amp;" - "&amp;G44)</f>
        <v>2 - 3</v>
      </c>
      <c r="T43" s="58" t="str">
        <f>IF(AND(G46=0,H46=0),"",G46&amp;" - "&amp;H46)</f>
        <v>1 - 3</v>
      </c>
      <c r="U43" s="57"/>
      <c r="V43" s="58" t="str">
        <f>IF(AND(G40=0,H40=0),"",H40&amp;" - "&amp;G40)</f>
        <v>3 - 0</v>
      </c>
      <c r="W43" s="64">
        <f>K43</f>
        <v>5</v>
      </c>
      <c r="X43" s="63">
        <f t="shared" ref="X43" si="10">IF(L44="",L43,L44)</f>
        <v>4</v>
      </c>
      <c r="AA43" t="str">
        <f>P43</f>
        <v/>
      </c>
      <c r="AB43" t="str">
        <f>Q43</f>
        <v/>
      </c>
    </row>
    <row r="44" spans="1:28" hidden="1" x14ac:dyDescent="0.25">
      <c r="A44" s="11"/>
      <c r="B44" s="11"/>
      <c r="C44" s="11"/>
      <c r="D44" s="11"/>
      <c r="E44" s="4">
        <v>2</v>
      </c>
      <c r="F44" s="4">
        <v>4</v>
      </c>
      <c r="G44" s="5">
        <v>3</v>
      </c>
      <c r="H44" s="5">
        <v>2</v>
      </c>
      <c r="I44" s="6">
        <f t="shared" si="6"/>
        <v>2</v>
      </c>
      <c r="J44" s="6">
        <f t="shared" si="7"/>
        <v>1</v>
      </c>
      <c r="K44" s="7"/>
      <c r="L44" s="10"/>
      <c r="M44" s="8"/>
      <c r="N44" s="9"/>
      <c r="O44" s="43"/>
      <c r="P44" s="45"/>
      <c r="Q44" s="47"/>
      <c r="R44" s="55"/>
      <c r="S44" s="58"/>
      <c r="T44" s="58"/>
      <c r="U44" s="57"/>
      <c r="V44" s="58"/>
      <c r="W44" s="64"/>
      <c r="X44" s="63"/>
    </row>
    <row r="45" spans="1:28" hidden="1" x14ac:dyDescent="0.25">
      <c r="A45" s="11"/>
      <c r="B45" s="11"/>
      <c r="C45" s="11"/>
      <c r="D45" s="11"/>
      <c r="E45" s="4">
        <v>5</v>
      </c>
      <c r="F45" s="4">
        <v>2</v>
      </c>
      <c r="G45" s="5">
        <v>2</v>
      </c>
      <c r="H45" s="5">
        <v>3</v>
      </c>
      <c r="I45" s="6">
        <f t="shared" si="6"/>
        <v>1</v>
      </c>
      <c r="J45" s="6">
        <f t="shared" si="7"/>
        <v>2</v>
      </c>
      <c r="K45" s="7">
        <f>SUMIF(E37:E51,5,I37:I51)+SUMIF(F37:F51,5,J37:J51)</f>
        <v>4</v>
      </c>
      <c r="L45" s="7">
        <f>IF(K45&lt;&gt;0,RANK(K45,K37:K48),"")</f>
        <v>5</v>
      </c>
      <c r="M45" s="8"/>
      <c r="N45" s="9"/>
      <c r="O45" s="50">
        <v>5</v>
      </c>
      <c r="P45" s="51" t="str">
        <f>IF(C41="","",C41)</f>
        <v/>
      </c>
      <c r="Q45" s="53" t="str">
        <f>IF(D41="","",D41)</f>
        <v/>
      </c>
      <c r="R45" s="55" t="str">
        <f>IF(AND(G43=0,H43=0),"",H43&amp;" - "&amp;G43)</f>
        <v>0 - 3</v>
      </c>
      <c r="S45" s="58" t="str">
        <f>IF(AND(G45=0,H45=0),"",G45&amp;" - "&amp;H45)</f>
        <v>2 - 3</v>
      </c>
      <c r="T45" s="58" t="str">
        <f>IF(AND(G38=0,H38=0),"",H38&amp;" - "&amp;G38)</f>
        <v>1 - 3</v>
      </c>
      <c r="U45" s="58" t="str">
        <f>IF(AND(G40=0,H40=0),"",G40&amp;" - "&amp;H40)</f>
        <v>0 - 3</v>
      </c>
      <c r="V45" s="57"/>
      <c r="W45" s="64">
        <f>K45</f>
        <v>4</v>
      </c>
      <c r="X45" s="63">
        <f t="shared" ref="X45" si="11">IF(L46="",L45,L46)</f>
        <v>5</v>
      </c>
      <c r="AA45" t="str">
        <f>P45</f>
        <v/>
      </c>
      <c r="AB45" t="str">
        <f>Q45</f>
        <v/>
      </c>
    </row>
    <row r="46" spans="1:28" hidden="1" x14ac:dyDescent="0.25">
      <c r="A46" s="11"/>
      <c r="B46" s="11"/>
      <c r="C46" s="11"/>
      <c r="D46" s="11"/>
      <c r="E46" s="4">
        <v>4</v>
      </c>
      <c r="F46" s="4">
        <v>3</v>
      </c>
      <c r="G46" s="5">
        <v>1</v>
      </c>
      <c r="H46" s="5">
        <v>3</v>
      </c>
      <c r="I46" s="6">
        <f t="shared" si="6"/>
        <v>1</v>
      </c>
      <c r="J46" s="6">
        <f t="shared" si="7"/>
        <v>2</v>
      </c>
      <c r="K46" s="7"/>
      <c r="L46" s="10"/>
      <c r="M46" s="8"/>
      <c r="N46" s="9"/>
      <c r="O46" s="50"/>
      <c r="P46" s="52"/>
      <c r="Q46" s="54"/>
      <c r="R46" s="55"/>
      <c r="S46" s="58"/>
      <c r="T46" s="58"/>
      <c r="U46" s="58"/>
      <c r="V46" s="57"/>
      <c r="W46" s="64"/>
      <c r="X46" s="63"/>
    </row>
    <row r="47" spans="1:28" ht="15.75" hidden="1" x14ac:dyDescent="0.25">
      <c r="A47" s="11"/>
      <c r="B47" s="11"/>
      <c r="C47" s="11"/>
      <c r="D47" s="11"/>
      <c r="N47" s="9"/>
      <c r="O47" s="27"/>
      <c r="P47" s="28"/>
      <c r="Q47" s="29"/>
      <c r="R47" s="25"/>
      <c r="S47" s="25"/>
      <c r="T47" s="25"/>
      <c r="U47" s="25"/>
      <c r="V47" s="25"/>
      <c r="W47" s="26"/>
      <c r="X47" s="30"/>
    </row>
    <row r="48" spans="1:28" hidden="1" x14ac:dyDescent="0.25">
      <c r="C48" s="37"/>
    </row>
    <row r="49" spans="1:24" ht="15" hidden="1" customHeight="1" x14ac:dyDescent="0.25">
      <c r="A49" s="11"/>
      <c r="B49" s="11"/>
      <c r="C49" s="11"/>
      <c r="D49" s="11"/>
      <c r="N49" s="9"/>
      <c r="P49" s="21" t="s">
        <v>0</v>
      </c>
      <c r="S49" t="s">
        <v>10</v>
      </c>
    </row>
    <row r="50" spans="1:24" ht="15" hidden="1" customHeight="1" x14ac:dyDescent="0.25">
      <c r="C50" s="5"/>
      <c r="P50" s="17" t="s">
        <v>1</v>
      </c>
      <c r="Q50" s="22" t="s">
        <v>34</v>
      </c>
      <c r="R50" s="20" t="s">
        <v>4</v>
      </c>
      <c r="S50" s="59" t="e">
        <f>VLOOKUP(1,X$14:AB$25,4,FALSE)</f>
        <v>#N/A</v>
      </c>
      <c r="T50" s="60"/>
      <c r="U50" s="60"/>
      <c r="V50" s="60"/>
      <c r="W50" s="61" t="e">
        <f>VLOOKUP(1,X$14:AB$25,5,FALSE)</f>
        <v>#N/A</v>
      </c>
      <c r="X50" s="62"/>
    </row>
    <row r="51" spans="1:24" hidden="1" x14ac:dyDescent="0.25">
      <c r="P51" s="17" t="s">
        <v>2</v>
      </c>
      <c r="Q51" s="23" t="s">
        <v>35</v>
      </c>
      <c r="R51" s="20" t="s">
        <v>5</v>
      </c>
      <c r="S51" s="59" t="e">
        <f>VLOOKUP(2,X$14:AB$25,4,FALSE)</f>
        <v>#N/A</v>
      </c>
      <c r="T51" s="60"/>
      <c r="U51" s="60"/>
      <c r="V51" s="60"/>
      <c r="W51" s="61" t="e">
        <f>VLOOKUP(2,X$14:AB$25,5,FALSE)</f>
        <v>#N/A</v>
      </c>
      <c r="X51" s="62"/>
    </row>
    <row r="52" spans="1:24" hidden="1" x14ac:dyDescent="0.25">
      <c r="C52" s="38"/>
      <c r="P52" s="17" t="s">
        <v>3</v>
      </c>
      <c r="Q52" s="23" t="s">
        <v>36</v>
      </c>
      <c r="R52" s="20" t="s">
        <v>6</v>
      </c>
      <c r="S52" s="59" t="e">
        <f>VLOOKUP(3,X$14:AB$25,4,FALSE)</f>
        <v>#N/A</v>
      </c>
      <c r="T52" s="60"/>
      <c r="U52" s="60"/>
      <c r="V52" s="60"/>
      <c r="W52" s="61" t="e">
        <f>VLOOKUP(3,X$14:AB$25,5,FALSE)</f>
        <v>#N/A</v>
      </c>
      <c r="X52" s="62"/>
    </row>
    <row r="53" spans="1:24" hidden="1" x14ac:dyDescent="0.25">
      <c r="P53" s="17" t="s">
        <v>28</v>
      </c>
      <c r="Q53" s="23" t="s">
        <v>37</v>
      </c>
      <c r="R53" s="20" t="s">
        <v>7</v>
      </c>
      <c r="S53" s="59" t="e">
        <f>VLOOKUP(4,X$14:AB$25,4,FALSE)</f>
        <v>#N/A</v>
      </c>
      <c r="T53" s="60"/>
      <c r="U53" s="60"/>
      <c r="V53" s="60"/>
      <c r="W53" s="61" t="e">
        <f>VLOOKUP(4,X$14:AB$25,5,FALSE)</f>
        <v>#N/A</v>
      </c>
      <c r="X53" s="62"/>
    </row>
    <row r="54" spans="1:24" hidden="1" x14ac:dyDescent="0.25">
      <c r="P54" s="17" t="s">
        <v>29</v>
      </c>
      <c r="Q54" s="23" t="s">
        <v>38</v>
      </c>
      <c r="R54" s="20" t="s">
        <v>30</v>
      </c>
      <c r="S54" s="59" t="e">
        <f>VLOOKUP(5,X$14:AB$25,4,FALSE)</f>
        <v>#N/A</v>
      </c>
      <c r="T54" s="60"/>
      <c r="U54" s="60"/>
      <c r="V54" s="60"/>
      <c r="W54" s="61" t="e">
        <f>VLOOKUP(5,X$14:AB$25,5,FALSE)</f>
        <v>#N/A</v>
      </c>
      <c r="X54" s="62"/>
    </row>
    <row r="55" spans="1:24" hidden="1" x14ac:dyDescent="0.25"/>
    <row r="56" spans="1:24" x14ac:dyDescent="0.25">
      <c r="D56" s="40"/>
    </row>
    <row r="57" spans="1:24" x14ac:dyDescent="0.25">
      <c r="D57" s="40"/>
    </row>
    <row r="58" spans="1:24" x14ac:dyDescent="0.25">
      <c r="D58" s="40"/>
    </row>
    <row r="59" spans="1:24" x14ac:dyDescent="0.25">
      <c r="D59" s="40"/>
    </row>
    <row r="60" spans="1:24" x14ac:dyDescent="0.25">
      <c r="C60" s="39"/>
      <c r="D60" s="40"/>
    </row>
  </sheetData>
  <dataConsolidate/>
  <mergeCells count="140">
    <mergeCell ref="S53:V53"/>
    <mergeCell ref="W53:X53"/>
    <mergeCell ref="S54:V54"/>
    <mergeCell ref="W54:X54"/>
    <mergeCell ref="S50:V50"/>
    <mergeCell ref="W50:X50"/>
    <mergeCell ref="S51:V51"/>
    <mergeCell ref="W51:X51"/>
    <mergeCell ref="S52:V52"/>
    <mergeCell ref="W52:X52"/>
    <mergeCell ref="T45:T46"/>
    <mergeCell ref="U45:U46"/>
    <mergeCell ref="V45:V46"/>
    <mergeCell ref="W45:W46"/>
    <mergeCell ref="X45:X46"/>
    <mergeCell ref="O45:O46"/>
    <mergeCell ref="P45:P46"/>
    <mergeCell ref="Q45:Q46"/>
    <mergeCell ref="R45:R46"/>
    <mergeCell ref="S45:S46"/>
    <mergeCell ref="T43:T44"/>
    <mergeCell ref="U43:U44"/>
    <mergeCell ref="V43:V44"/>
    <mergeCell ref="W43:W44"/>
    <mergeCell ref="X43:X44"/>
    <mergeCell ref="O43:O44"/>
    <mergeCell ref="P43:P44"/>
    <mergeCell ref="Q43:Q44"/>
    <mergeCell ref="R43:R44"/>
    <mergeCell ref="S43:S44"/>
    <mergeCell ref="T41:T42"/>
    <mergeCell ref="U41:U42"/>
    <mergeCell ref="V41:V42"/>
    <mergeCell ref="W41:W42"/>
    <mergeCell ref="X41:X42"/>
    <mergeCell ref="O41:O42"/>
    <mergeCell ref="P41:P42"/>
    <mergeCell ref="Q41:Q42"/>
    <mergeCell ref="R41:R42"/>
    <mergeCell ref="S41:S42"/>
    <mergeCell ref="W37:W38"/>
    <mergeCell ref="X37:X38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R37:R38"/>
    <mergeCell ref="S37:S38"/>
    <mergeCell ref="T37:T38"/>
    <mergeCell ref="U37:U38"/>
    <mergeCell ref="V37:V38"/>
    <mergeCell ref="E36:F36"/>
    <mergeCell ref="G36:H36"/>
    <mergeCell ref="O37:O38"/>
    <mergeCell ref="P37:P38"/>
    <mergeCell ref="Q37:Q38"/>
    <mergeCell ref="R35:R36"/>
    <mergeCell ref="S35:S36"/>
    <mergeCell ref="T35:T36"/>
    <mergeCell ref="U35:U36"/>
    <mergeCell ref="V35:V36"/>
    <mergeCell ref="S10:T10"/>
    <mergeCell ref="S31:V31"/>
    <mergeCell ref="W31:X31"/>
    <mergeCell ref="E13:F13"/>
    <mergeCell ref="G13:H13"/>
    <mergeCell ref="O14:O15"/>
    <mergeCell ref="P14:P15"/>
    <mergeCell ref="Q14:Q15"/>
    <mergeCell ref="R14:R15"/>
    <mergeCell ref="O16:O17"/>
    <mergeCell ref="P16:P17"/>
    <mergeCell ref="Q16:Q17"/>
    <mergeCell ref="O22:O23"/>
    <mergeCell ref="P22:P23"/>
    <mergeCell ref="Q22:Q23"/>
    <mergeCell ref="R22:R23"/>
    <mergeCell ref="S16:S17"/>
    <mergeCell ref="T22:T23"/>
    <mergeCell ref="U16:U17"/>
    <mergeCell ref="V16:V17"/>
    <mergeCell ref="S18:S19"/>
    <mergeCell ref="T18:T19"/>
    <mergeCell ref="S22:S23"/>
    <mergeCell ref="O6:Y6"/>
    <mergeCell ref="S14:S15"/>
    <mergeCell ref="T14:T15"/>
    <mergeCell ref="U14:U15"/>
    <mergeCell ref="V14:V15"/>
    <mergeCell ref="T12:T13"/>
    <mergeCell ref="W14:W15"/>
    <mergeCell ref="X14:X15"/>
    <mergeCell ref="Q8:V8"/>
    <mergeCell ref="T9:V9"/>
    <mergeCell ref="U10:V10"/>
    <mergeCell ref="R12:R13"/>
    <mergeCell ref="S12:S13"/>
    <mergeCell ref="V12:V13"/>
    <mergeCell ref="V20:V21"/>
    <mergeCell ref="W22:W23"/>
    <mergeCell ref="X20:X21"/>
    <mergeCell ref="X18:X19"/>
    <mergeCell ref="W20:W21"/>
    <mergeCell ref="X16:X17"/>
    <mergeCell ref="V18:V19"/>
    <mergeCell ref="W16:W17"/>
    <mergeCell ref="W18:W19"/>
    <mergeCell ref="S27:V27"/>
    <mergeCell ref="W27:X27"/>
    <mergeCell ref="W28:X28"/>
    <mergeCell ref="W29:X29"/>
    <mergeCell ref="W30:X30"/>
    <mergeCell ref="S28:V28"/>
    <mergeCell ref="S29:V29"/>
    <mergeCell ref="S30:V30"/>
    <mergeCell ref="U22:U23"/>
    <mergeCell ref="V22:V23"/>
    <mergeCell ref="X22:X23"/>
    <mergeCell ref="I13:J13"/>
    <mergeCell ref="O20:O21"/>
    <mergeCell ref="P20:P21"/>
    <mergeCell ref="Q20:Q21"/>
    <mergeCell ref="U12:U13"/>
    <mergeCell ref="O18:O19"/>
    <mergeCell ref="P18:P19"/>
    <mergeCell ref="Q18:Q19"/>
    <mergeCell ref="R18:R19"/>
    <mergeCell ref="U18:U19"/>
    <mergeCell ref="R16:R17"/>
    <mergeCell ref="U20:U21"/>
    <mergeCell ref="R20:R21"/>
    <mergeCell ref="S20:S21"/>
    <mergeCell ref="T20:T21"/>
    <mergeCell ref="T16:T17"/>
  </mergeCells>
  <phoneticPr fontId="0" type="noConversion"/>
  <dataValidations count="4">
    <dataValidation type="list" allowBlank="1" showInputMessage="1" showErrorMessage="1" sqref="R10" xr:uid="{00000000-0002-0000-0000-000000000000}">
      <formula1>Escalão</formula1>
    </dataValidation>
    <dataValidation type="list" allowBlank="1" showInputMessage="1" showErrorMessage="1" promptTitle="Escalão" prompt="Escolha na lista pendente, do lado direito,  o escalão desejado" sqref="Q10" xr:uid="{00000000-0002-0000-0000-000002000000}">
      <formula1>Escalão</formula1>
    </dataValidation>
    <dataValidation type="list" allowBlank="1" showInputMessage="1" showErrorMessage="1" sqref="Q8:V8" xr:uid="{00000000-0002-0000-0000-000003000000}">
      <formula1>fase</formula1>
    </dataValidation>
    <dataValidation type="list" allowBlank="1" showInputMessage="1" showErrorMessage="1" promptTitle="Sexo" prompt="Escolha o sexo a que se refere esta competição" sqref="U10:V10" xr:uid="{00000000-0002-0000-0000-000004000000}">
      <formula1>sexo</formula1>
    </dataValidation>
  </dataValidations>
  <printOptions horizontalCentered="1"/>
  <pageMargins left="0.70866141732283472" right="0.70866141732283472" top="0.42" bottom="0.3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F13"/>
  <sheetViews>
    <sheetView workbookViewId="0">
      <selection activeCell="D30" sqref="D30"/>
    </sheetView>
  </sheetViews>
  <sheetFormatPr defaultRowHeight="15" x14ac:dyDescent="0.25"/>
  <cols>
    <col min="4" max="4" width="13" customWidth="1"/>
    <col min="6" max="6" width="13.42578125" customWidth="1"/>
  </cols>
  <sheetData>
    <row r="2" spans="4:6" x14ac:dyDescent="0.25">
      <c r="D2" t="s">
        <v>14</v>
      </c>
      <c r="F2" t="s">
        <v>11</v>
      </c>
    </row>
    <row r="3" spans="4:6" x14ac:dyDescent="0.25">
      <c r="D3" s="1" t="s">
        <v>15</v>
      </c>
      <c r="F3" s="1" t="s">
        <v>12</v>
      </c>
    </row>
    <row r="4" spans="4:6" x14ac:dyDescent="0.25">
      <c r="D4" s="1" t="s">
        <v>16</v>
      </c>
      <c r="F4" s="1" t="s">
        <v>13</v>
      </c>
    </row>
    <row r="5" spans="4:6" x14ac:dyDescent="0.25">
      <c r="D5" s="1" t="s">
        <v>17</v>
      </c>
    </row>
    <row r="6" spans="4:6" x14ac:dyDescent="0.25">
      <c r="D6" s="1" t="s">
        <v>18</v>
      </c>
    </row>
    <row r="10" spans="4:6" x14ac:dyDescent="0.25">
      <c r="D10" t="s">
        <v>21</v>
      </c>
    </row>
    <row r="11" spans="4:6" x14ac:dyDescent="0.25">
      <c r="D11" s="1" t="s">
        <v>22</v>
      </c>
    </row>
    <row r="12" spans="4:6" x14ac:dyDescent="0.25">
      <c r="D12" s="1" t="s">
        <v>23</v>
      </c>
    </row>
    <row r="13" spans="4:6" x14ac:dyDescent="0.25">
      <c r="D13" s="1" t="s">
        <v>24</v>
      </c>
    </row>
  </sheetData>
  <phoneticPr fontId="0" type="noConversion"/>
  <dataValidations count="1">
    <dataValidation type="list" allowBlank="1" showInputMessage="1" showErrorMessage="1" sqref="D3:D6" xr:uid="{00000000-0002-0000-0100-000000000000}">
      <formula1>$D$3:$D$6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DF3D2B73BD94496B95AC9930685EF" ma:contentTypeVersion="22" ma:contentTypeDescription="Criar um novo documento." ma:contentTypeScope="" ma:versionID="0ac2dc4ef501146a0a630504859eb432">
  <xsd:schema xmlns:xsd="http://www.w3.org/2001/XMLSchema" xmlns:xs="http://www.w3.org/2001/XMLSchema" xmlns:p="http://schemas.microsoft.com/office/2006/metadata/properties" xmlns:ns2="0ea1897f-0f74-4e8d-9833-8664a6faf16d" xmlns:ns3="35ac4379-a43c-4445-b5b3-413d8610d940" targetNamespace="http://schemas.microsoft.com/office/2006/metadata/properties" ma:root="true" ma:fieldsID="d8134b0a5dd6b305dc9c2452c49efa65" ns2:_="" ns3:_="">
    <xsd:import namespace="0ea1897f-0f74-4e8d-9833-8664a6faf16d"/>
    <xsd:import namespace="35ac4379-a43c-4445-b5b3-413d8610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1897f-0f74-4e8d-9833-8664a6faf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c4379-a43c-4445-b5b3-413d8610d94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bc2c6f-d776-4ef8-ac4a-a94c38092746}" ma:internalName="TaxCatchAll" ma:showField="CatchAllData" ma:web="35ac4379-a43c-4445-b5b3-413d8610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BA7E3-D9D0-4A8C-AD72-F90793B79B34}"/>
</file>

<file path=customXml/itemProps2.xml><?xml version="1.0" encoding="utf-8"?>
<ds:datastoreItem xmlns:ds="http://schemas.openxmlformats.org/officeDocument/2006/customXml" ds:itemID="{5E920AB4-B05F-487B-9107-F02BCA910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5</vt:i4>
      </vt:variant>
    </vt:vector>
  </HeadingPairs>
  <TitlesOfParts>
    <vt:vector size="7" baseType="lpstr">
      <vt:lpstr>Fase Grupos</vt:lpstr>
      <vt:lpstr>Folha3</vt:lpstr>
      <vt:lpstr>'Fase Grupos'!Área_de_Impressão</vt:lpstr>
      <vt:lpstr>Escalão</vt:lpstr>
      <vt:lpstr>fase</vt:lpstr>
      <vt:lpstr>sexo</vt:lpstr>
      <vt:lpstr>'Fase Grupos'!Títulos_de_Impressão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Rodrigues</dc:creator>
  <cp:lastModifiedBy>Marco Aguiar</cp:lastModifiedBy>
  <cp:lastPrinted>2023-05-19T16:25:02Z</cp:lastPrinted>
  <dcterms:created xsi:type="dcterms:W3CDTF">2009-05-02T09:07:17Z</dcterms:created>
  <dcterms:modified xsi:type="dcterms:W3CDTF">2024-06-25T11:22:12Z</dcterms:modified>
</cp:coreProperties>
</file>