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DE_TM\2024-25\Mapas\"/>
    </mc:Choice>
  </mc:AlternateContent>
  <xr:revisionPtr revIDLastSave="0" documentId="13_ncr:1_{C89D62CD-B089-45C6-BD95-362E02EB3A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se Grupos" sheetId="2" r:id="rId1"/>
    <sheet name="Folha3" sheetId="3" state="hidden" r:id="rId2"/>
  </sheets>
  <definedNames>
    <definedName name="_xlnm.Print_Area" localSheetId="0">'Fase Grupos'!$O$1:$Y$34</definedName>
    <definedName name="escalao">#REF!</definedName>
    <definedName name="Escalão">Folha3!$D$3:$D$6</definedName>
    <definedName name="fase">Folha3!$D$11:$D$13</definedName>
    <definedName name="sexo">Folha3!$F$3:$F$4</definedName>
    <definedName name="_xlnm.Print_Titles" localSheetId="0">'Fase Grupos'!$1:$11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8" i="2" l="1"/>
  <c r="J14" i="2"/>
  <c r="I14" i="2"/>
  <c r="W12" i="2"/>
  <c r="V12" i="2"/>
  <c r="U12" i="2"/>
  <c r="T12" i="2"/>
  <c r="S12" i="2"/>
  <c r="R12" i="2"/>
  <c r="Q18" i="2"/>
  <c r="Q20" i="2"/>
  <c r="Q14" i="2"/>
  <c r="Q16" i="2"/>
  <c r="Q22" i="2"/>
  <c r="Q24" i="2"/>
  <c r="P24" i="2"/>
  <c r="P22" i="2"/>
  <c r="P18" i="2"/>
  <c r="P16" i="2"/>
  <c r="P14" i="2"/>
  <c r="P20" i="2"/>
  <c r="V24" i="2"/>
  <c r="U24" i="2"/>
  <c r="T24" i="2"/>
  <c r="S24" i="2"/>
  <c r="R24" i="2"/>
  <c r="W22" i="2"/>
  <c r="U22" i="2"/>
  <c r="T22" i="2"/>
  <c r="S22" i="2"/>
  <c r="R22" i="2"/>
  <c r="W20" i="2"/>
  <c r="V20" i="2"/>
  <c r="T20" i="2"/>
  <c r="S20" i="2"/>
  <c r="R20" i="2"/>
  <c r="W18" i="2"/>
  <c r="V18" i="2"/>
  <c r="U18" i="2"/>
  <c r="S18" i="2"/>
  <c r="R18" i="2"/>
  <c r="W16" i="2"/>
  <c r="V16" i="2"/>
  <c r="U16" i="2"/>
  <c r="T16" i="2"/>
  <c r="R16" i="2"/>
  <c r="W14" i="2"/>
  <c r="V14" i="2"/>
  <c r="U14" i="2"/>
  <c r="S14" i="2"/>
  <c r="T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K24" i="2" l="1"/>
  <c r="K22" i="2"/>
  <c r="K20" i="2"/>
  <c r="K14" i="2"/>
  <c r="K16" i="2"/>
  <c r="AC18" i="2"/>
  <c r="AC20" i="2"/>
  <c r="AB18" i="2" l="1"/>
  <c r="K18" i="2"/>
  <c r="L14" i="2" s="1"/>
  <c r="AB20" i="2"/>
  <c r="L20" i="2" l="1"/>
  <c r="L24" i="2"/>
  <c r="AC24" i="2" l="1"/>
  <c r="AC14" i="2"/>
  <c r="AC16" i="2"/>
  <c r="AC22" i="2"/>
  <c r="AB16" i="2" l="1"/>
  <c r="AB22" i="2"/>
  <c r="AB24" i="2"/>
  <c r="AB14" i="2"/>
  <c r="X22" i="2" l="1"/>
  <c r="X24" i="2"/>
  <c r="X14" i="2"/>
  <c r="X16" i="2" l="1"/>
  <c r="X18" i="2"/>
  <c r="L18" i="2"/>
  <c r="X20" i="2"/>
  <c r="Y20" i="2"/>
  <c r="L22" i="2"/>
  <c r="Y22" i="2" s="1"/>
  <c r="Y14" i="2"/>
  <c r="Y24" i="2"/>
  <c r="L16" i="2"/>
  <c r="Y16" i="2" s="1"/>
  <c r="S29" i="2" l="1"/>
  <c r="X34" i="2"/>
  <c r="S34" i="2"/>
  <c r="X33" i="2"/>
  <c r="S33" i="2"/>
  <c r="X30" i="2"/>
  <c r="X29" i="2"/>
  <c r="S30" i="2"/>
  <c r="X31" i="2"/>
  <c r="X32" i="2"/>
  <c r="S32" i="2"/>
  <c r="S31" i="2"/>
</calcChain>
</file>

<file path=xl/sharedStrings.xml><?xml version="1.0" encoding="utf-8"?>
<sst xmlns="http://schemas.openxmlformats.org/spreadsheetml/2006/main" count="44" uniqueCount="40">
  <si>
    <t>Ordem dos Jogos</t>
  </si>
  <si>
    <t>1ª jornada &gt;&gt;</t>
  </si>
  <si>
    <t>2ª jornada &gt;&gt;</t>
  </si>
  <si>
    <t>3ª jornada &gt;&gt;</t>
  </si>
  <si>
    <t>1º</t>
  </si>
  <si>
    <t>2º</t>
  </si>
  <si>
    <t>3º</t>
  </si>
  <si>
    <t>4º</t>
  </si>
  <si>
    <t>Pontos</t>
  </si>
  <si>
    <t>Classif</t>
  </si>
  <si>
    <t>Classificação</t>
  </si>
  <si>
    <t>sexo</t>
  </si>
  <si>
    <t>Masculino</t>
  </si>
  <si>
    <t>Feminino</t>
  </si>
  <si>
    <t>escalão</t>
  </si>
  <si>
    <t>INFANTIS</t>
  </si>
  <si>
    <t>INICIADOS</t>
  </si>
  <si>
    <t>JUVENIS</t>
  </si>
  <si>
    <t>JUNIORES</t>
  </si>
  <si>
    <t>Escalão:</t>
  </si>
  <si>
    <t>Escola</t>
  </si>
  <si>
    <t>fase</t>
  </si>
  <si>
    <t>CLDE VISEU</t>
  </si>
  <si>
    <t>REGIONAL</t>
  </si>
  <si>
    <t>NACIONAL</t>
  </si>
  <si>
    <t>Género</t>
  </si>
  <si>
    <t>Fase</t>
  </si>
  <si>
    <t>Distrito</t>
  </si>
  <si>
    <t>4ª jornada &gt;&gt;</t>
  </si>
  <si>
    <t>5ª jornada &gt;&gt;</t>
  </si>
  <si>
    <t>1 - 6 ; 5 - 2 ; 4 - 3</t>
  </si>
  <si>
    <t>3 - 6 ; 2 - 4 ; 1 - 5</t>
  </si>
  <si>
    <t>6 - 4 ; 3 - 5 ; 2 - 1</t>
  </si>
  <si>
    <t>6 - 5 ; 4 - 1 ; 3 - 2</t>
  </si>
  <si>
    <t>2 - 6 ; 1 - 3 ; 5 - 4</t>
  </si>
  <si>
    <t>5º</t>
  </si>
  <si>
    <t>Jornadas</t>
  </si>
  <si>
    <t>Result</t>
  </si>
  <si>
    <t>CLDE</t>
  </si>
  <si>
    <t>6º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</si>
</sst>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5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8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11" borderId="18" xfId="0" applyFill="1" applyBorder="1" applyAlignment="1">
      <alignment horizontal="center"/>
    </xf>
    <xf numFmtId="0" fontId="16" fillId="11" borderId="18" xfId="0" applyFont="1" applyFill="1" applyBorder="1" applyAlignment="1">
      <alignment horizontal="center"/>
    </xf>
    <xf numFmtId="0" fontId="16" fillId="11" borderId="19" xfId="0" applyFont="1" applyFill="1" applyBorder="1" applyAlignment="1">
      <alignment horizontal="center"/>
    </xf>
    <xf numFmtId="0" fontId="17" fillId="0" borderId="0" xfId="0" applyFont="1"/>
    <xf numFmtId="0" fontId="0" fillId="11" borderId="22" xfId="0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6" fillId="11" borderId="8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12" borderId="8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textRotation="90"/>
      <protection locked="0"/>
    </xf>
    <xf numFmtId="0" fontId="6" fillId="0" borderId="2" xfId="0" applyFont="1" applyBorder="1" applyAlignment="1" applyProtection="1">
      <alignment horizontal="center" textRotation="90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11" borderId="25" xfId="0" applyFont="1" applyFill="1" applyBorder="1" applyAlignment="1" applyProtection="1">
      <alignment horizontal="center" textRotation="90"/>
      <protection locked="0"/>
    </xf>
    <xf numFmtId="0" fontId="6" fillId="11" borderId="2" xfId="0" applyFont="1" applyFill="1" applyBorder="1" applyAlignment="1" applyProtection="1">
      <alignment horizontal="center" textRotation="90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11" borderId="23" xfId="0" applyFill="1" applyBorder="1" applyAlignment="1">
      <alignment horizontal="center" vertical="center"/>
    </xf>
    <xf numFmtId="0" fontId="0" fillId="11" borderId="26" xfId="0" applyFill="1" applyBorder="1" applyAlignment="1" applyProtection="1">
      <alignment vertical="center"/>
      <protection locked="0"/>
    </xf>
    <xf numFmtId="0" fontId="0" fillId="11" borderId="27" xfId="0" applyFill="1" applyBorder="1" applyAlignment="1" applyProtection="1">
      <alignment vertical="center"/>
      <protection locked="0"/>
    </xf>
    <xf numFmtId="0" fontId="0" fillId="11" borderId="31" xfId="0" applyFill="1" applyBorder="1" applyAlignment="1" applyProtection="1">
      <alignment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textRotation="90"/>
      <protection locked="0"/>
    </xf>
    <xf numFmtId="0" fontId="6" fillId="0" borderId="3" xfId="0" applyFont="1" applyBorder="1" applyAlignment="1" applyProtection="1">
      <alignment horizontal="center" textRotation="90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0" fillId="0" borderId="8" xfId="0" applyBorder="1"/>
    <xf numFmtId="0" fontId="6" fillId="11" borderId="17" xfId="0" applyFont="1" applyFill="1" applyBorder="1" applyAlignment="1" applyProtection="1">
      <alignment horizontal="center" textRotation="90"/>
      <protection locked="0"/>
    </xf>
    <xf numFmtId="0" fontId="6" fillId="11" borderId="3" xfId="0" applyFont="1" applyFill="1" applyBorder="1" applyAlignment="1" applyProtection="1">
      <alignment horizontal="center" textRotation="90"/>
      <protection locked="0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12" borderId="24" xfId="0" applyFont="1" applyFill="1" applyBorder="1" applyAlignment="1" applyProtection="1">
      <alignment horizontal="center" vertical="center"/>
      <protection locked="0"/>
    </xf>
    <xf numFmtId="0" fontId="7" fillId="12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 applyProtection="1">
      <alignment vertical="center"/>
      <protection locked="0"/>
    </xf>
    <xf numFmtId="0" fontId="7" fillId="12" borderId="20" xfId="0" applyFont="1" applyFill="1" applyBorder="1" applyAlignment="1" applyProtection="1">
      <alignment horizontal="center" vertical="center"/>
      <protection locked="0"/>
    </xf>
    <xf numFmtId="0" fontId="7" fillId="12" borderId="23" xfId="0" applyFont="1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>
      <alignment horizontal="center" vertical="center"/>
    </xf>
    <xf numFmtId="0" fontId="0" fillId="11" borderId="28" xfId="0" applyFill="1" applyBorder="1" applyAlignment="1" applyProtection="1">
      <alignment vertical="center"/>
      <protection locked="0"/>
    </xf>
    <xf numFmtId="0" fontId="0" fillId="11" borderId="32" xfId="0" applyFill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center" textRotation="90"/>
      <protection locked="0"/>
    </xf>
    <xf numFmtId="0" fontId="6" fillId="0" borderId="21" xfId="0" applyFont="1" applyBorder="1" applyAlignment="1" applyProtection="1">
      <alignment horizontal="center" textRotation="90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</xdr:colOff>
      <xdr:row>0</xdr:row>
      <xdr:rowOff>142875</xdr:rowOff>
    </xdr:from>
    <xdr:to>
      <xdr:col>24</xdr:col>
      <xdr:colOff>25399</xdr:colOff>
      <xdr:row>5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01A004C-8D07-4DA8-B0B6-BDAAA254EC44}"/>
            </a:ext>
          </a:extLst>
        </xdr:cNvPr>
        <xdr:cNvGrpSpPr/>
      </xdr:nvGrpSpPr>
      <xdr:grpSpPr>
        <a:xfrm>
          <a:off x="5889625" y="142875"/>
          <a:ext cx="7439024" cy="1476375"/>
          <a:chOff x="6143625" y="15875"/>
          <a:chExt cx="7375524" cy="1476375"/>
        </a:xfrm>
      </xdr:grpSpPr>
      <xdr:pic>
        <xdr:nvPicPr>
          <xdr:cNvPr id="4" name="Imagem 3" descr="Ministério da Educação (Portugal) – Wikipédia, a enciclopédia livre">
            <a:extLst>
              <a:ext uri="{FF2B5EF4-FFF2-40B4-BE49-F238E27FC236}">
                <a16:creationId xmlns:a16="http://schemas.microsoft.com/office/drawing/2014/main" id="{736072E6-4FCC-6F6F-B2B7-055AF145B2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43625" y="15875"/>
            <a:ext cx="2588041" cy="1476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 descr="m">
            <a:extLst>
              <a:ext uri="{FF2B5EF4-FFF2-40B4-BE49-F238E27FC236}">
                <a16:creationId xmlns:a16="http://schemas.microsoft.com/office/drawing/2014/main" id="{1A7DDC03-585C-B290-CCF0-446ED8BC65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2108" y="15875"/>
            <a:ext cx="1727200" cy="1476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m 5" descr="Desporto Escolar :: Agrupamento de Escolas de Monforte">
            <a:extLst>
              <a:ext uri="{FF2B5EF4-FFF2-40B4-BE49-F238E27FC236}">
                <a16:creationId xmlns:a16="http://schemas.microsoft.com/office/drawing/2014/main" id="{0AB1CAB5-1FD0-9EEA-AB18-F26DE76460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99750" y="88140"/>
            <a:ext cx="2819399" cy="133184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C34"/>
  <sheetViews>
    <sheetView tabSelected="1" view="pageBreakPreview" zoomScale="60" zoomScaleNormal="100" workbookViewId="0">
      <selection activeCell="AA11" sqref="AA11"/>
    </sheetView>
  </sheetViews>
  <sheetFormatPr defaultRowHeight="15" x14ac:dyDescent="0.25"/>
  <cols>
    <col min="1" max="1" width="2.7109375" customWidth="1"/>
    <col min="2" max="2" width="4" bestFit="1" customWidth="1"/>
    <col min="3" max="3" width="20.85546875" customWidth="1"/>
    <col min="4" max="4" width="15.7109375" customWidth="1"/>
    <col min="5" max="6" width="3.7109375" customWidth="1"/>
    <col min="7" max="14" width="3.85546875" customWidth="1"/>
    <col min="15" max="15" width="5.28515625" customWidth="1"/>
    <col min="16" max="16" width="26.42578125" customWidth="1"/>
    <col min="17" max="17" width="21" customWidth="1"/>
    <col min="18" max="23" width="8.85546875" customWidth="1"/>
    <col min="24" max="25" width="12.5703125" customWidth="1"/>
    <col min="26" max="26" width="12.85546875" customWidth="1"/>
  </cols>
  <sheetData>
    <row r="5" spans="1:29" ht="60" customHeight="1" x14ac:dyDescent="0.25"/>
    <row r="6" spans="1:29" ht="26.25" x14ac:dyDescent="0.4"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9" ht="16.5" thickBot="1" x14ac:dyDescent="0.3">
      <c r="P7" s="11"/>
      <c r="Q7" s="12"/>
      <c r="R7" s="12"/>
      <c r="S7" s="12"/>
      <c r="T7" s="12"/>
      <c r="U7" s="12"/>
      <c r="V7" s="12"/>
      <c r="W7" s="12"/>
    </row>
    <row r="8" spans="1:29" ht="19.5" thickBot="1" x14ac:dyDescent="0.35">
      <c r="P8" s="11" t="s">
        <v>26</v>
      </c>
      <c r="Q8" s="76" t="s">
        <v>24</v>
      </c>
      <c r="R8" s="77"/>
      <c r="S8" s="77"/>
      <c r="T8" s="77"/>
      <c r="U8" s="77"/>
      <c r="V8" s="78"/>
    </row>
    <row r="9" spans="1:29" ht="15.75" x14ac:dyDescent="0.25">
      <c r="P9" s="11"/>
      <c r="Q9" s="12"/>
      <c r="R9" s="12"/>
      <c r="S9" s="12"/>
      <c r="T9" s="79"/>
      <c r="U9" s="79"/>
      <c r="V9" s="79"/>
      <c r="W9" s="79"/>
    </row>
    <row r="10" spans="1:29" ht="15.75" x14ac:dyDescent="0.25">
      <c r="P10" s="13" t="s">
        <v>19</v>
      </c>
      <c r="Q10" s="14" t="s">
        <v>17</v>
      </c>
      <c r="R10" s="15"/>
      <c r="S10" s="84" t="s">
        <v>25</v>
      </c>
      <c r="T10" s="85"/>
      <c r="U10" s="80" t="s">
        <v>13</v>
      </c>
      <c r="V10" s="81"/>
      <c r="W10" s="15"/>
    </row>
    <row r="11" spans="1:29" ht="24" customHeight="1" thickBot="1" x14ac:dyDescent="0.3">
      <c r="T11" s="16"/>
      <c r="U11" s="16"/>
      <c r="V11" s="16"/>
      <c r="W11" s="16"/>
      <c r="X11" s="17"/>
      <c r="Y11" s="17"/>
    </row>
    <row r="12" spans="1:29" ht="95.25" customHeight="1" thickBot="1" x14ac:dyDescent="0.3">
      <c r="P12" s="18"/>
      <c r="R12" s="96" t="str">
        <f>IF(C14="","",C14)</f>
        <v/>
      </c>
      <c r="S12" s="82" t="str">
        <f>IF(C15="","",C15)</f>
        <v/>
      </c>
      <c r="T12" s="72" t="str">
        <f>IF(C16="","",C16)</f>
        <v/>
      </c>
      <c r="U12" s="43" t="str">
        <f>IF(C17="","",C17)</f>
        <v/>
      </c>
      <c r="V12" s="40" t="str">
        <f>IF(C18="","",C18)</f>
        <v/>
      </c>
      <c r="W12" s="43" t="str">
        <f>IF(C19="","",C19)</f>
        <v/>
      </c>
    </row>
    <row r="13" spans="1:29" ht="18" customHeight="1" thickBot="1" x14ac:dyDescent="0.3">
      <c r="C13" s="34" t="s">
        <v>20</v>
      </c>
      <c r="D13" s="34" t="s">
        <v>38</v>
      </c>
      <c r="E13" s="88" t="s">
        <v>36</v>
      </c>
      <c r="F13" s="88"/>
      <c r="G13" s="88" t="s">
        <v>37</v>
      </c>
      <c r="H13" s="88"/>
      <c r="P13" s="32" t="s">
        <v>20</v>
      </c>
      <c r="Q13" s="33" t="s">
        <v>27</v>
      </c>
      <c r="R13" s="97"/>
      <c r="S13" s="83"/>
      <c r="T13" s="73"/>
      <c r="U13" s="44"/>
      <c r="V13" s="41"/>
      <c r="W13" s="44"/>
      <c r="X13" s="31" t="s">
        <v>8</v>
      </c>
      <c r="Y13" s="35" t="s">
        <v>9</v>
      </c>
    </row>
    <row r="14" spans="1:29" x14ac:dyDescent="0.25">
      <c r="A14" s="2">
        <v>1</v>
      </c>
      <c r="B14" s="3">
        <v>1</v>
      </c>
      <c r="C14" s="37"/>
      <c r="D14" s="37"/>
      <c r="E14" s="4">
        <v>1</v>
      </c>
      <c r="F14" s="4">
        <v>6</v>
      </c>
      <c r="G14" s="36"/>
      <c r="H14" s="36"/>
      <c r="I14" s="5">
        <f>IF(G14=H14,0,IF(G14&gt;H14,4,2))</f>
        <v>0</v>
      </c>
      <c r="J14" s="5">
        <f>IF(H14=G14,0,IF(H14&gt;G14,4,2))</f>
        <v>0</v>
      </c>
      <c r="K14" s="6">
        <f>SUMIF(E14:E28,1,I14:I28)+SUMIF(F14:F28,1,J14:J28)</f>
        <v>0</v>
      </c>
      <c r="L14" s="6" t="str">
        <f>IF(K14&lt;&gt;0,RANK(K14,K14:K28),"")</f>
        <v/>
      </c>
      <c r="M14" s="7"/>
      <c r="N14" s="8"/>
      <c r="O14" s="89">
        <v>1</v>
      </c>
      <c r="P14" s="90" t="str">
        <f>IF(C14="","",C14)</f>
        <v/>
      </c>
      <c r="Q14" s="59" t="str">
        <f>IF(D14="","",D14)</f>
        <v/>
      </c>
      <c r="R14" s="91"/>
      <c r="S14" s="70" t="str">
        <f>IF(AND(G19=0,H19=0),"",H19&amp;" - "&amp;G19)</f>
        <v/>
      </c>
      <c r="T14" s="70" t="str">
        <f>IF(AND(G21=0,H21=0),"",G21&amp;" - "&amp;H21)</f>
        <v/>
      </c>
      <c r="U14" s="70" t="str">
        <f>IF(AND(G24=0,H24=0),"",H24&amp;" - "&amp;G24)</f>
        <v/>
      </c>
      <c r="V14" s="70" t="str">
        <f>IF(AND(G28=0,H28=0),"",G28&amp;" - "&amp;H28)</f>
        <v/>
      </c>
      <c r="W14" s="71" t="str">
        <f>IF(AND(G14=0,H14=0),"",G14&amp;" - "&amp;H14)</f>
        <v/>
      </c>
      <c r="X14" s="74">
        <f>K14</f>
        <v>0</v>
      </c>
      <c r="Y14" s="75" t="str">
        <f>IF(L15="",L14,L15)</f>
        <v/>
      </c>
      <c r="AB14" t="str">
        <f>P14</f>
        <v/>
      </c>
      <c r="AC14" t="str">
        <f>Q14</f>
        <v/>
      </c>
    </row>
    <row r="15" spans="1:29" x14ac:dyDescent="0.25">
      <c r="A15" s="2">
        <v>2</v>
      </c>
      <c r="B15" s="3">
        <v>2</v>
      </c>
      <c r="C15" s="37"/>
      <c r="D15" s="37"/>
      <c r="E15" s="4">
        <v>5</v>
      </c>
      <c r="F15" s="4">
        <v>2</v>
      </c>
      <c r="G15" s="36"/>
      <c r="H15" s="36"/>
      <c r="I15" s="5">
        <f t="shared" ref="I15:I28" si="0">IF(G15=H15,0,IF(G15&gt;H15,2,1))</f>
        <v>0</v>
      </c>
      <c r="J15" s="5">
        <f t="shared" ref="J15:J28" si="1">IF(H15=G15,0,IF(H15&gt;G15,2,1))</f>
        <v>0</v>
      </c>
      <c r="K15" s="6"/>
      <c r="L15" s="9"/>
      <c r="M15" s="7"/>
      <c r="N15" s="8"/>
      <c r="O15" s="56"/>
      <c r="P15" s="58"/>
      <c r="Q15" s="60"/>
      <c r="R15" s="92"/>
      <c r="S15" s="38"/>
      <c r="T15" s="38"/>
      <c r="U15" s="38"/>
      <c r="V15" s="38"/>
      <c r="W15" s="48"/>
      <c r="X15" s="49"/>
      <c r="Y15" s="45"/>
    </row>
    <row r="16" spans="1:29" x14ac:dyDescent="0.25">
      <c r="A16" s="2">
        <v>3</v>
      </c>
      <c r="B16" s="3">
        <v>3</v>
      </c>
      <c r="C16" s="37"/>
      <c r="D16" s="37"/>
      <c r="E16" s="4">
        <v>4</v>
      </c>
      <c r="F16" s="4">
        <v>3</v>
      </c>
      <c r="G16" s="36"/>
      <c r="H16" s="36"/>
      <c r="I16" s="5">
        <f t="shared" si="0"/>
        <v>0</v>
      </c>
      <c r="J16" s="5">
        <f t="shared" si="1"/>
        <v>0</v>
      </c>
      <c r="K16" s="6">
        <f>SUMIF(E14:E28,2,I14:I28)+SUMIF(F14:F28,2,J14:J28)</f>
        <v>0</v>
      </c>
      <c r="L16" s="6" t="str">
        <f>IF(K16&lt;&gt;0,RANK(K16,K14:K25),"")</f>
        <v/>
      </c>
      <c r="M16" s="7"/>
      <c r="N16" s="8"/>
      <c r="O16" s="51">
        <v>2</v>
      </c>
      <c r="P16" s="52" t="str">
        <f>IF(C15="","",C15)</f>
        <v/>
      </c>
      <c r="Q16" s="54" t="str">
        <f>IF(D15="","",D15)</f>
        <v/>
      </c>
      <c r="R16" s="67" t="str">
        <f>IF(AND(G19=0,H19=0),"",G19&amp;" - "&amp;H19)</f>
        <v/>
      </c>
      <c r="S16" s="39"/>
      <c r="T16" s="38" t="str">
        <f>IF(AND(G25=0,H25=0),"",H25&amp;" - "&amp;G25)</f>
        <v/>
      </c>
      <c r="U16" s="38" t="str">
        <f>IF(AND(G27=0,H27=0),"",G27&amp;" - "&amp;H27)</f>
        <v/>
      </c>
      <c r="V16" s="38" t="str">
        <f>IF(AND(G15=0,H15=0),"",H15&amp;" - "&amp;G15)</f>
        <v/>
      </c>
      <c r="W16" s="48" t="str">
        <f>IF(AND(G20=0,H20=0),"",G20&amp;" - "&amp;H20)</f>
        <v/>
      </c>
      <c r="X16" s="49">
        <f>K16</f>
        <v>0</v>
      </c>
      <c r="Y16" s="45" t="str">
        <f t="shared" ref="Y16:Y18" si="2">IF(L17="",L16,L17)</f>
        <v/>
      </c>
      <c r="AB16" t="str">
        <f>P16</f>
        <v/>
      </c>
      <c r="AC16" t="str">
        <f>Q16</f>
        <v/>
      </c>
    </row>
    <row r="17" spans="1:29" x14ac:dyDescent="0.25">
      <c r="A17" s="2">
        <v>4</v>
      </c>
      <c r="B17" s="3">
        <v>4</v>
      </c>
      <c r="C17" s="37"/>
      <c r="D17" s="37"/>
      <c r="E17" s="4">
        <v>6</v>
      </c>
      <c r="F17" s="4">
        <v>4</v>
      </c>
      <c r="G17" s="36"/>
      <c r="H17" s="36"/>
      <c r="I17" s="5">
        <f t="shared" si="0"/>
        <v>0</v>
      </c>
      <c r="J17" s="5">
        <f t="shared" si="1"/>
        <v>0</v>
      </c>
      <c r="K17" s="6"/>
      <c r="L17" s="9"/>
      <c r="M17" s="7"/>
      <c r="N17" s="8"/>
      <c r="O17" s="51"/>
      <c r="P17" s="53"/>
      <c r="Q17" s="55"/>
      <c r="R17" s="67"/>
      <c r="S17" s="39"/>
      <c r="T17" s="38"/>
      <c r="U17" s="38"/>
      <c r="V17" s="38"/>
      <c r="W17" s="48"/>
      <c r="X17" s="49"/>
      <c r="Y17" s="45"/>
      <c r="Z17" s="23"/>
    </row>
    <row r="18" spans="1:29" ht="15" customHeight="1" x14ac:dyDescent="0.25">
      <c r="A18" s="2">
        <v>5</v>
      </c>
      <c r="B18" s="3">
        <v>5</v>
      </c>
      <c r="C18" s="37"/>
      <c r="D18" s="37"/>
      <c r="E18" s="4">
        <v>3</v>
      </c>
      <c r="F18" s="4">
        <v>5</v>
      </c>
      <c r="G18" s="36"/>
      <c r="H18" s="36"/>
      <c r="I18" s="5">
        <f t="shared" si="0"/>
        <v>0</v>
      </c>
      <c r="J18" s="5">
        <f t="shared" si="1"/>
        <v>0</v>
      </c>
      <c r="K18" s="6">
        <f>SUMIF(E14:E28,3,I14:I28)+SUMIF(F14:F28,3,J14:J28)</f>
        <v>0</v>
      </c>
      <c r="L18" s="6" t="str">
        <f>IF(K18&lt;&gt;0,RANK(K18,K10:K21),"")</f>
        <v/>
      </c>
      <c r="M18" s="7"/>
      <c r="N18" s="8"/>
      <c r="O18" s="56">
        <v>3</v>
      </c>
      <c r="P18" s="57" t="str">
        <f>IF(C16="","",C16)</f>
        <v/>
      </c>
      <c r="Q18" s="59" t="str">
        <f>IF(D16="","",D16)</f>
        <v/>
      </c>
      <c r="R18" s="67" t="str">
        <f>IF(AND(G21=0,H21=0),"",H21&amp;" - "&amp;G21)</f>
        <v/>
      </c>
      <c r="S18" s="38" t="str">
        <f>IF(AND(G25=0,H25=0),"",G25&amp;" - "&amp;H25)</f>
        <v/>
      </c>
      <c r="T18" s="39"/>
      <c r="U18" s="61" t="str">
        <f>IF(AND(G16=0,H16=0),"",H16&amp;" - "&amp;G16)</f>
        <v/>
      </c>
      <c r="V18" s="38" t="str">
        <f>IF(AND(G18=0,H18=0),"",G18&amp;" - "&amp;H18)</f>
        <v/>
      </c>
      <c r="W18" s="47" t="str">
        <f>IF(AND(G26=0,H26=0),"",G26&amp;" - "&amp;H26)</f>
        <v/>
      </c>
      <c r="X18" s="49">
        <f>K18</f>
        <v>0</v>
      </c>
      <c r="Y18" s="45" t="str">
        <f t="shared" si="2"/>
        <v/>
      </c>
      <c r="AB18" t="str">
        <f>P18</f>
        <v/>
      </c>
      <c r="AC18" t="str">
        <f>Q18</f>
        <v/>
      </c>
    </row>
    <row r="19" spans="1:29" ht="15" customHeight="1" x14ac:dyDescent="0.25">
      <c r="A19" s="2">
        <v>6</v>
      </c>
      <c r="B19" s="3">
        <v>6</v>
      </c>
      <c r="C19" s="37"/>
      <c r="D19" s="37"/>
      <c r="E19" s="4">
        <v>2</v>
      </c>
      <c r="F19" s="4">
        <v>1</v>
      </c>
      <c r="G19" s="36"/>
      <c r="H19" s="36"/>
      <c r="I19" s="5">
        <f t="shared" si="0"/>
        <v>0</v>
      </c>
      <c r="J19" s="5">
        <f t="shared" si="1"/>
        <v>0</v>
      </c>
      <c r="K19" s="6"/>
      <c r="L19" s="9"/>
      <c r="M19" s="7"/>
      <c r="N19" s="8"/>
      <c r="O19" s="56"/>
      <c r="P19" s="58"/>
      <c r="Q19" s="60"/>
      <c r="R19" s="67"/>
      <c r="S19" s="38"/>
      <c r="T19" s="39"/>
      <c r="U19" s="61"/>
      <c r="V19" s="38"/>
      <c r="W19" s="47"/>
      <c r="X19" s="49"/>
      <c r="Y19" s="45"/>
    </row>
    <row r="20" spans="1:29" x14ac:dyDescent="0.25">
      <c r="A20" s="10"/>
      <c r="B20" s="10"/>
      <c r="C20" s="10"/>
      <c r="D20" s="10"/>
      <c r="E20" s="4">
        <v>2</v>
      </c>
      <c r="F20" s="4">
        <v>6</v>
      </c>
      <c r="G20" s="36"/>
      <c r="H20" s="36"/>
      <c r="I20" s="5">
        <f t="shared" si="0"/>
        <v>0</v>
      </c>
      <c r="J20" s="5">
        <f t="shared" si="1"/>
        <v>0</v>
      </c>
      <c r="K20" s="6">
        <f>SUMIF(E14:E28,4,I14:I28)+SUMIF(F14:F28,4,J14:J28)</f>
        <v>0</v>
      </c>
      <c r="L20" s="6" t="str">
        <f>IF(K20&lt;&gt;0,RANK(K20,K14:K25),"")</f>
        <v/>
      </c>
      <c r="M20" s="7"/>
      <c r="N20" s="8"/>
      <c r="O20" s="51">
        <v>4</v>
      </c>
      <c r="P20" s="52" t="str">
        <f>IF(C17="","",C17)</f>
        <v/>
      </c>
      <c r="Q20" s="54" t="str">
        <f>IF(D17="","",D17)</f>
        <v/>
      </c>
      <c r="R20" s="67" t="str">
        <f>IF(AND(G24=0,H24=0),"",G24&amp;" - "&amp;H24)</f>
        <v/>
      </c>
      <c r="S20" s="38" t="str">
        <f>IF(AND(G27=0,H27=0),"",H27&amp;" - "&amp;G27)</f>
        <v/>
      </c>
      <c r="T20" s="38" t="str">
        <f>IF(AND(G16=0,H16=0),"",G16&amp;" - "&amp;H16)</f>
        <v/>
      </c>
      <c r="U20" s="39"/>
      <c r="V20" s="38" t="str">
        <f>IF(AND(G22=0,H22=0),"",H22&amp;" - "&amp;G22)</f>
        <v/>
      </c>
      <c r="W20" s="47" t="str">
        <f>IF(AND(G17=0,H17=0),"",H17&amp;" - "&amp;G17)</f>
        <v/>
      </c>
      <c r="X20" s="49">
        <f>K20</f>
        <v>0</v>
      </c>
      <c r="Y20" s="45" t="str">
        <f t="shared" ref="Y20" si="3">IF(L21="",L20,L21)</f>
        <v/>
      </c>
      <c r="AB20" t="str">
        <f>P20</f>
        <v/>
      </c>
      <c r="AC20" t="str">
        <f>Q20</f>
        <v/>
      </c>
    </row>
    <row r="21" spans="1:29" x14ac:dyDescent="0.25">
      <c r="A21" s="10"/>
      <c r="B21" s="10"/>
      <c r="C21" s="10"/>
      <c r="D21" s="10"/>
      <c r="E21" s="4">
        <v>1</v>
      </c>
      <c r="F21" s="4">
        <v>3</v>
      </c>
      <c r="G21" s="36"/>
      <c r="H21" s="36"/>
      <c r="I21" s="5">
        <f t="shared" si="0"/>
        <v>0</v>
      </c>
      <c r="J21" s="5">
        <f t="shared" si="1"/>
        <v>0</v>
      </c>
      <c r="K21" s="6"/>
      <c r="L21" s="9"/>
      <c r="M21" s="7"/>
      <c r="N21" s="8"/>
      <c r="O21" s="51"/>
      <c r="P21" s="53"/>
      <c r="Q21" s="55"/>
      <c r="R21" s="67"/>
      <c r="S21" s="38"/>
      <c r="T21" s="38"/>
      <c r="U21" s="39"/>
      <c r="V21" s="38"/>
      <c r="W21" s="47"/>
      <c r="X21" s="49"/>
      <c r="Y21" s="45"/>
    </row>
    <row r="22" spans="1:29" x14ac:dyDescent="0.25">
      <c r="A22" s="10"/>
      <c r="B22" s="10"/>
      <c r="C22" s="10"/>
      <c r="D22" s="10"/>
      <c r="E22" s="4">
        <v>5</v>
      </c>
      <c r="F22" s="4">
        <v>4</v>
      </c>
      <c r="G22" s="36"/>
      <c r="H22" s="36"/>
      <c r="I22" s="5">
        <f t="shared" si="0"/>
        <v>0</v>
      </c>
      <c r="J22" s="5">
        <f t="shared" si="1"/>
        <v>0</v>
      </c>
      <c r="K22" s="6">
        <f>SUMIF(E14:E28,5,I14:I28)+SUMIF(F14:F28,5,J14:J28)</f>
        <v>0</v>
      </c>
      <c r="L22" s="6" t="str">
        <f>IF(K22&lt;&gt;0,RANK(K22,K14:K25),"")</f>
        <v/>
      </c>
      <c r="M22" s="7"/>
      <c r="N22" s="8"/>
      <c r="O22" s="56">
        <v>5</v>
      </c>
      <c r="P22" s="57" t="str">
        <f>IF(C18="","",C18)</f>
        <v/>
      </c>
      <c r="Q22" s="59" t="str">
        <f>IF(D18="","",D18)</f>
        <v/>
      </c>
      <c r="R22" s="67" t="str">
        <f>IF(AND(G28=0,H28=0),"",H28&amp;" - "&amp;G28)</f>
        <v/>
      </c>
      <c r="S22" s="38" t="str">
        <f>IF(AND(G15=0,H15=0),"",G15&amp;" - "&amp;H15)</f>
        <v/>
      </c>
      <c r="T22" s="38" t="str">
        <f>IF(AND(G18=0,H18=0),"",H18&amp;" - "&amp;G18)</f>
        <v/>
      </c>
      <c r="U22" s="38" t="str">
        <f>IF(AND(G22=0,H22=0),"",G22&amp;" - "&amp;H22)</f>
        <v/>
      </c>
      <c r="V22" s="39"/>
      <c r="W22" s="48" t="str">
        <f>IF(AND(G23=0,H23=0),"",H23&amp;" - "&amp;G23)</f>
        <v/>
      </c>
      <c r="X22" s="49">
        <f>K22</f>
        <v>0</v>
      </c>
      <c r="Y22" s="45" t="str">
        <f t="shared" ref="Y22" si="4">IF(L23="",L22,L23)</f>
        <v/>
      </c>
      <c r="AB22" t="str">
        <f>P22</f>
        <v/>
      </c>
      <c r="AC22" t="str">
        <f>Q22</f>
        <v/>
      </c>
    </row>
    <row r="23" spans="1:29" x14ac:dyDescent="0.25">
      <c r="A23" s="10"/>
      <c r="B23" s="10"/>
      <c r="C23" s="10"/>
      <c r="D23" s="10"/>
      <c r="E23" s="4">
        <v>6</v>
      </c>
      <c r="F23" s="4">
        <v>5</v>
      </c>
      <c r="G23" s="36"/>
      <c r="H23" s="36"/>
      <c r="I23" s="5">
        <f t="shared" si="0"/>
        <v>0</v>
      </c>
      <c r="J23" s="5">
        <f t="shared" si="1"/>
        <v>0</v>
      </c>
      <c r="K23" s="6"/>
      <c r="L23" s="9"/>
      <c r="M23" s="7"/>
      <c r="N23" s="8"/>
      <c r="O23" s="56"/>
      <c r="P23" s="58"/>
      <c r="Q23" s="60"/>
      <c r="R23" s="67"/>
      <c r="S23" s="38"/>
      <c r="T23" s="38"/>
      <c r="U23" s="38"/>
      <c r="V23" s="39"/>
      <c r="W23" s="48"/>
      <c r="X23" s="49"/>
      <c r="Y23" s="45"/>
    </row>
    <row r="24" spans="1:29" x14ac:dyDescent="0.25">
      <c r="A24" s="10"/>
      <c r="B24" s="10"/>
      <c r="C24" s="10"/>
      <c r="D24" s="10"/>
      <c r="E24" s="4">
        <v>4</v>
      </c>
      <c r="F24" s="4">
        <v>1</v>
      </c>
      <c r="G24" s="36"/>
      <c r="H24" s="36"/>
      <c r="I24" s="5">
        <f t="shared" si="0"/>
        <v>0</v>
      </c>
      <c r="J24" s="5">
        <f t="shared" si="1"/>
        <v>0</v>
      </c>
      <c r="K24" s="6">
        <f>SUMIF(E14:E28,6,I14:I28)+SUMIF(F14:F28,6,J14:J28)</f>
        <v>0</v>
      </c>
      <c r="L24" s="6" t="str">
        <f>IF(K24:K25&lt;&gt;0,RANK(K24,K14:K24),"")</f>
        <v/>
      </c>
      <c r="M24" s="7"/>
      <c r="N24" s="8"/>
      <c r="O24" s="51">
        <v>6</v>
      </c>
      <c r="P24" s="52" t="str">
        <f>IF(C19="","",C19)</f>
        <v/>
      </c>
      <c r="Q24" s="54" t="str">
        <f>IF(D19="","",D19)</f>
        <v/>
      </c>
      <c r="R24" s="67" t="str">
        <f>IF(AND(G14=0,H14=0),"",H14&amp;" - "&amp;G14)</f>
        <v/>
      </c>
      <c r="S24" s="38" t="str">
        <f>IF(AND(G20=0,H20=0),"",H20&amp;" - "&amp;G20)</f>
        <v/>
      </c>
      <c r="T24" s="38" t="str">
        <f>IF(AND(G26=0,H26=0),"",H26&amp;" - "&amp;G26)</f>
        <v/>
      </c>
      <c r="U24" s="38" t="str">
        <f>IF(AND(G17=0,H17=0),"",G17&amp;" - "&amp;H17)</f>
        <v/>
      </c>
      <c r="V24" s="38" t="str">
        <f>IF(AND(G23=0,H23=0),"",G23&amp;" - "&amp;H23)</f>
        <v/>
      </c>
      <c r="W24" s="86"/>
      <c r="X24" s="49">
        <f>K24</f>
        <v>0</v>
      </c>
      <c r="Y24" s="45" t="str">
        <f t="shared" ref="Y24" si="5">IF(L25="",L24,L25)</f>
        <v/>
      </c>
      <c r="AB24" t="str">
        <f>P24</f>
        <v/>
      </c>
      <c r="AC24" t="str">
        <f>Q24</f>
        <v/>
      </c>
    </row>
    <row r="25" spans="1:29" ht="15.75" thickBot="1" x14ac:dyDescent="0.3">
      <c r="E25" s="4">
        <v>3</v>
      </c>
      <c r="F25" s="4">
        <v>2</v>
      </c>
      <c r="G25" s="36"/>
      <c r="H25" s="36"/>
      <c r="I25" s="5">
        <f t="shared" si="0"/>
        <v>0</v>
      </c>
      <c r="J25" s="5">
        <f t="shared" si="1"/>
        <v>0</v>
      </c>
      <c r="K25" s="6"/>
      <c r="L25" s="9"/>
      <c r="M25" s="7"/>
      <c r="O25" s="93"/>
      <c r="P25" s="94"/>
      <c r="Q25" s="95"/>
      <c r="R25" s="68"/>
      <c r="S25" s="42"/>
      <c r="T25" s="42"/>
      <c r="U25" s="42"/>
      <c r="V25" s="42"/>
      <c r="W25" s="87"/>
      <c r="X25" s="50"/>
      <c r="Y25" s="46"/>
    </row>
    <row r="26" spans="1:29" ht="15" customHeight="1" x14ac:dyDescent="0.25">
      <c r="A26" s="10"/>
      <c r="B26" s="10"/>
      <c r="C26" s="10"/>
      <c r="D26" s="10"/>
      <c r="E26" s="4">
        <v>3</v>
      </c>
      <c r="F26" s="4">
        <v>6</v>
      </c>
      <c r="G26" s="36"/>
      <c r="H26" s="36"/>
      <c r="I26" s="5">
        <f t="shared" si="0"/>
        <v>0</v>
      </c>
      <c r="J26" s="5">
        <f t="shared" si="1"/>
        <v>0</v>
      </c>
      <c r="K26" s="6"/>
      <c r="L26" s="6"/>
      <c r="M26" s="7"/>
      <c r="N26" s="8"/>
      <c r="O26" s="26"/>
      <c r="P26" s="27"/>
      <c r="Q26" s="28"/>
      <c r="R26" s="24"/>
      <c r="S26" s="24"/>
      <c r="T26" s="24"/>
      <c r="U26" s="24"/>
      <c r="V26" s="24"/>
      <c r="W26" s="29"/>
      <c r="X26" s="25"/>
      <c r="Y26" s="30"/>
    </row>
    <row r="27" spans="1:29" ht="15" customHeight="1" x14ac:dyDescent="0.25">
      <c r="E27" s="4">
        <v>2</v>
      </c>
      <c r="F27" s="4">
        <v>4</v>
      </c>
      <c r="G27" s="36"/>
      <c r="H27" s="36"/>
      <c r="I27" s="5">
        <f t="shared" si="0"/>
        <v>0</v>
      </c>
      <c r="J27" s="5">
        <f t="shared" si="1"/>
        <v>0</v>
      </c>
      <c r="K27" s="6"/>
      <c r="L27" s="6"/>
      <c r="M27" s="7"/>
    </row>
    <row r="28" spans="1:29" x14ac:dyDescent="0.25">
      <c r="E28" s="4">
        <v>1</v>
      </c>
      <c r="F28" s="4">
        <v>5</v>
      </c>
      <c r="G28" s="36"/>
      <c r="H28" s="36"/>
      <c r="I28" s="5">
        <f t="shared" si="0"/>
        <v>0</v>
      </c>
      <c r="J28" s="5">
        <f t="shared" si="1"/>
        <v>0</v>
      </c>
      <c r="K28" s="6"/>
      <c r="L28" s="6"/>
      <c r="M28" s="7"/>
      <c r="P28" s="20" t="s">
        <v>0</v>
      </c>
      <c r="S28" t="s">
        <v>10</v>
      </c>
    </row>
    <row r="29" spans="1:29" x14ac:dyDescent="0.25">
      <c r="P29" s="16" t="s">
        <v>1</v>
      </c>
      <c r="Q29" s="21" t="s">
        <v>30</v>
      </c>
      <c r="R29" s="19" t="s">
        <v>4</v>
      </c>
      <c r="S29" s="64" t="e">
        <f>VLOOKUP(1,Y$14:AC$25,4,FALSE)</f>
        <v>#N/A</v>
      </c>
      <c r="T29" s="65"/>
      <c r="U29" s="65"/>
      <c r="V29" s="65"/>
      <c r="W29" s="66"/>
      <c r="X29" s="62" t="e">
        <f>VLOOKUP(1,Y$14:AC$25,5,FALSE)</f>
        <v>#N/A</v>
      </c>
      <c r="Y29" s="63"/>
    </row>
    <row r="30" spans="1:29" x14ac:dyDescent="0.25">
      <c r="P30" s="16" t="s">
        <v>2</v>
      </c>
      <c r="Q30" s="22" t="s">
        <v>32</v>
      </c>
      <c r="R30" s="19" t="s">
        <v>5</v>
      </c>
      <c r="S30" s="64" t="e">
        <f>VLOOKUP(2,Y$14:AC$25,4,FALSE)</f>
        <v>#N/A</v>
      </c>
      <c r="T30" s="65"/>
      <c r="U30" s="65"/>
      <c r="V30" s="65"/>
      <c r="W30" s="66"/>
      <c r="X30" s="62" t="e">
        <f>VLOOKUP(2,Y$14:AC$25,5,FALSE)</f>
        <v>#N/A</v>
      </c>
      <c r="Y30" s="63"/>
    </row>
    <row r="31" spans="1:29" x14ac:dyDescent="0.25">
      <c r="P31" s="16" t="s">
        <v>3</v>
      </c>
      <c r="Q31" s="22" t="s">
        <v>34</v>
      </c>
      <c r="R31" s="19" t="s">
        <v>6</v>
      </c>
      <c r="S31" s="64" t="e">
        <f>VLOOKUP(3,Y$14:AC$25,4,FALSE)</f>
        <v>#N/A</v>
      </c>
      <c r="T31" s="65"/>
      <c r="U31" s="65"/>
      <c r="V31" s="65"/>
      <c r="W31" s="66"/>
      <c r="X31" s="62" t="e">
        <f>VLOOKUP(3,Y$14:AC$25,5,FALSE)</f>
        <v>#N/A</v>
      </c>
      <c r="Y31" s="63"/>
    </row>
    <row r="32" spans="1:29" x14ac:dyDescent="0.25">
      <c r="P32" s="16" t="s">
        <v>28</v>
      </c>
      <c r="Q32" s="22" t="s">
        <v>33</v>
      </c>
      <c r="R32" s="19" t="s">
        <v>7</v>
      </c>
      <c r="S32" s="64" t="e">
        <f>VLOOKUP(4,Y$14:AC$25,4,FALSE)</f>
        <v>#N/A</v>
      </c>
      <c r="T32" s="65"/>
      <c r="U32" s="65"/>
      <c r="V32" s="65"/>
      <c r="W32" s="66"/>
      <c r="X32" s="62" t="e">
        <f>VLOOKUP(4,Y$14:AC$25,5,FALSE)</f>
        <v>#N/A</v>
      </c>
      <c r="Y32" s="63"/>
    </row>
    <row r="33" spans="16:25" x14ac:dyDescent="0.25">
      <c r="P33" s="16" t="s">
        <v>29</v>
      </c>
      <c r="Q33" s="22" t="s">
        <v>31</v>
      </c>
      <c r="R33" s="19" t="s">
        <v>35</v>
      </c>
      <c r="S33" s="64" t="e">
        <f>VLOOKUP(5,Y$14:AC$25,4,FALSE)</f>
        <v>#N/A</v>
      </c>
      <c r="T33" s="65"/>
      <c r="U33" s="65"/>
      <c r="V33" s="65"/>
      <c r="W33" s="66"/>
      <c r="X33" s="62" t="e">
        <f>VLOOKUP(5,Y$14:AC$25,5,FALSE)</f>
        <v>#N/A</v>
      </c>
      <c r="Y33" s="63"/>
    </row>
    <row r="34" spans="16:25" x14ac:dyDescent="0.25">
      <c r="R34" s="19" t="s">
        <v>39</v>
      </c>
      <c r="S34" s="64" t="e">
        <f>VLOOKUP(6,Y$14:AC$25,4,FALSE)</f>
        <v>#N/A</v>
      </c>
      <c r="T34" s="65"/>
      <c r="U34" s="65"/>
      <c r="V34" s="65"/>
      <c r="W34" s="66"/>
      <c r="X34" s="62" t="e">
        <f>VLOOKUP(6,Y$14:AC$25,5,FALSE)</f>
        <v>#N/A</v>
      </c>
      <c r="Y34" s="63"/>
    </row>
  </sheetData>
  <dataConsolidate/>
  <mergeCells count="91">
    <mergeCell ref="X33:Y33"/>
    <mergeCell ref="S34:W34"/>
    <mergeCell ref="X34:Y34"/>
    <mergeCell ref="E13:F13"/>
    <mergeCell ref="G13:H13"/>
    <mergeCell ref="O14:O15"/>
    <mergeCell ref="P14:P15"/>
    <mergeCell ref="Q14:Q15"/>
    <mergeCell ref="R14:R15"/>
    <mergeCell ref="O24:O25"/>
    <mergeCell ref="P24:P25"/>
    <mergeCell ref="Q24:Q25"/>
    <mergeCell ref="O16:O17"/>
    <mergeCell ref="P16:P17"/>
    <mergeCell ref="Q16:Q17"/>
    <mergeCell ref="R12:R13"/>
    <mergeCell ref="S12:S13"/>
    <mergeCell ref="W12:W13"/>
    <mergeCell ref="S10:T10"/>
    <mergeCell ref="S33:W33"/>
    <mergeCell ref="T24:T25"/>
    <mergeCell ref="S16:S17"/>
    <mergeCell ref="W24:W25"/>
    <mergeCell ref="T22:T23"/>
    <mergeCell ref="U16:U17"/>
    <mergeCell ref="V16:V17"/>
    <mergeCell ref="W16:W17"/>
    <mergeCell ref="S18:S19"/>
    <mergeCell ref="T18:T19"/>
    <mergeCell ref="S22:S23"/>
    <mergeCell ref="S29:W29"/>
    <mergeCell ref="U24:U25"/>
    <mergeCell ref="O22:O23"/>
    <mergeCell ref="P22:P23"/>
    <mergeCell ref="Q22:Q23"/>
    <mergeCell ref="O6:Z6"/>
    <mergeCell ref="S14:S15"/>
    <mergeCell ref="T14:T15"/>
    <mergeCell ref="U14:U15"/>
    <mergeCell ref="V14:V15"/>
    <mergeCell ref="W14:W15"/>
    <mergeCell ref="T12:T13"/>
    <mergeCell ref="X14:X15"/>
    <mergeCell ref="Y14:Y15"/>
    <mergeCell ref="Q8:V8"/>
    <mergeCell ref="T9:W9"/>
    <mergeCell ref="U10:V10"/>
    <mergeCell ref="R22:R23"/>
    <mergeCell ref="R20:R21"/>
    <mergeCell ref="S20:S21"/>
    <mergeCell ref="T20:T21"/>
    <mergeCell ref="T16:T17"/>
    <mergeCell ref="R24:R25"/>
    <mergeCell ref="S24:S25"/>
    <mergeCell ref="R18:R19"/>
    <mergeCell ref="R16:R17"/>
    <mergeCell ref="X29:Y29"/>
    <mergeCell ref="X30:Y30"/>
    <mergeCell ref="X31:Y31"/>
    <mergeCell ref="X32:Y32"/>
    <mergeCell ref="S30:W30"/>
    <mergeCell ref="S31:W31"/>
    <mergeCell ref="S32:W32"/>
    <mergeCell ref="Y16:Y17"/>
    <mergeCell ref="U18:U19"/>
    <mergeCell ref="V18:V19"/>
    <mergeCell ref="W18:W19"/>
    <mergeCell ref="X16:X17"/>
    <mergeCell ref="X18:X19"/>
    <mergeCell ref="Y18:Y19"/>
    <mergeCell ref="O20:O21"/>
    <mergeCell ref="P20:P21"/>
    <mergeCell ref="Q20:Q21"/>
    <mergeCell ref="O18:O19"/>
    <mergeCell ref="P18:P19"/>
    <mergeCell ref="Q18:Q19"/>
    <mergeCell ref="Y24:Y25"/>
    <mergeCell ref="Y22:Y23"/>
    <mergeCell ref="V20:V21"/>
    <mergeCell ref="W20:W21"/>
    <mergeCell ref="W22:W23"/>
    <mergeCell ref="X22:X23"/>
    <mergeCell ref="X24:X25"/>
    <mergeCell ref="Y20:Y21"/>
    <mergeCell ref="X20:X21"/>
    <mergeCell ref="U22:U23"/>
    <mergeCell ref="U20:U21"/>
    <mergeCell ref="V22:V23"/>
    <mergeCell ref="V12:V13"/>
    <mergeCell ref="V24:V25"/>
    <mergeCell ref="U12:U13"/>
  </mergeCells>
  <phoneticPr fontId="0" type="noConversion"/>
  <dataValidations count="5">
    <dataValidation type="list" allowBlank="1" showInputMessage="1" showErrorMessage="1" sqref="R10" xr:uid="{00000000-0002-0000-0000-000000000000}">
      <formula1>Escalão</formula1>
    </dataValidation>
    <dataValidation type="list" allowBlank="1" showInputMessage="1" showErrorMessage="1" sqref="W10" xr:uid="{00000000-0002-0000-0000-000001000000}">
      <formula1>sexo</formula1>
    </dataValidation>
    <dataValidation type="list" allowBlank="1" showInputMessage="1" showErrorMessage="1" promptTitle="Escalão" prompt="Escolha na lista pendente, do lado direito,  o escalão desejado" sqref="Q10" xr:uid="{00000000-0002-0000-0000-000002000000}">
      <formula1>Escalão</formula1>
    </dataValidation>
    <dataValidation type="list" allowBlank="1" showInputMessage="1" showErrorMessage="1" sqref="Q8:V8" xr:uid="{00000000-0002-0000-0000-000003000000}">
      <formula1>fase</formula1>
    </dataValidation>
    <dataValidation type="list" allowBlank="1" showInputMessage="1" showErrorMessage="1" promptTitle="Sexo" prompt="Escolha o sexo a que se refere esta competição" sqref="U10:V10" xr:uid="{00000000-0002-0000-0000-000004000000}">
      <formula1>sexo</formula1>
    </dataValidation>
  </dataValidations>
  <printOptions horizontalCentered="1"/>
  <pageMargins left="0.70866141732283472" right="0.70866141732283472" top="0.42" bottom="0.3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F13"/>
  <sheetViews>
    <sheetView workbookViewId="0">
      <selection activeCell="D30" sqref="D30"/>
    </sheetView>
  </sheetViews>
  <sheetFormatPr defaultRowHeight="15" x14ac:dyDescent="0.25"/>
  <cols>
    <col min="4" max="4" width="13" customWidth="1"/>
    <col min="6" max="6" width="13.42578125" customWidth="1"/>
  </cols>
  <sheetData>
    <row r="2" spans="4:6" x14ac:dyDescent="0.25">
      <c r="D2" t="s">
        <v>14</v>
      </c>
      <c r="F2" t="s">
        <v>11</v>
      </c>
    </row>
    <row r="3" spans="4:6" x14ac:dyDescent="0.25">
      <c r="D3" s="1" t="s">
        <v>15</v>
      </c>
      <c r="F3" s="1" t="s">
        <v>12</v>
      </c>
    </row>
    <row r="4" spans="4:6" x14ac:dyDescent="0.25">
      <c r="D4" s="1" t="s">
        <v>16</v>
      </c>
      <c r="F4" s="1" t="s">
        <v>13</v>
      </c>
    </row>
    <row r="5" spans="4:6" x14ac:dyDescent="0.25">
      <c r="D5" s="1" t="s">
        <v>17</v>
      </c>
    </row>
    <row r="6" spans="4:6" x14ac:dyDescent="0.25">
      <c r="D6" s="1" t="s">
        <v>18</v>
      </c>
    </row>
    <row r="10" spans="4:6" x14ac:dyDescent="0.25">
      <c r="D10" t="s">
        <v>21</v>
      </c>
    </row>
    <row r="11" spans="4:6" x14ac:dyDescent="0.25">
      <c r="D11" s="1" t="s">
        <v>22</v>
      </c>
    </row>
    <row r="12" spans="4:6" x14ac:dyDescent="0.25">
      <c r="D12" s="1" t="s">
        <v>23</v>
      </c>
    </row>
    <row r="13" spans="4:6" x14ac:dyDescent="0.25">
      <c r="D13" s="1" t="s">
        <v>24</v>
      </c>
    </row>
  </sheetData>
  <phoneticPr fontId="0" type="noConversion"/>
  <dataValidations count="1">
    <dataValidation type="list" allowBlank="1" showInputMessage="1" showErrorMessage="1" sqref="D3:D6" xr:uid="{00000000-0002-0000-0100-000000000000}">
      <formula1>$D$3:$D$6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39F9F-7470-4235-AEF0-AF103DE0622B}"/>
</file>

<file path=customXml/itemProps2.xml><?xml version="1.0" encoding="utf-8"?>
<ds:datastoreItem xmlns:ds="http://schemas.openxmlformats.org/officeDocument/2006/customXml" ds:itemID="{71577FD8-640D-4F0C-939A-236FFB0E1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5</vt:i4>
      </vt:variant>
    </vt:vector>
  </HeadingPairs>
  <TitlesOfParts>
    <vt:vector size="7" baseType="lpstr">
      <vt:lpstr>Fase Grupos</vt:lpstr>
      <vt:lpstr>Folha3</vt:lpstr>
      <vt:lpstr>'Fase Grupos'!Área_de_Impressão</vt:lpstr>
      <vt:lpstr>Escalão</vt:lpstr>
      <vt:lpstr>fase</vt:lpstr>
      <vt:lpstr>sexo</vt:lpstr>
      <vt:lpstr>'Fase Grupos'!Títulos_de_Impressão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Rodrigues</dc:creator>
  <cp:lastModifiedBy>Marco Aguiar</cp:lastModifiedBy>
  <cp:lastPrinted>2024-05-25T09:18:50Z</cp:lastPrinted>
  <dcterms:created xsi:type="dcterms:W3CDTF">2009-05-02T09:07:17Z</dcterms:created>
  <dcterms:modified xsi:type="dcterms:W3CDTF">2024-06-25T11:22:42Z</dcterms:modified>
</cp:coreProperties>
</file>