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eLivro"/>
  <mc:AlternateContent xmlns:mc="http://schemas.openxmlformats.org/markup-compatibility/2006">
    <mc:Choice Requires="x15">
      <x15ac:absPath xmlns:x15ac="http://schemas.microsoft.com/office/spreadsheetml/2010/11/ac" url="https://raemineduc.sharepoint.com/sites/DGE-DDE-Ringue/Documentos Partilhados/General/2023-2024/09_Mega Sprinter 23_24/Documentos Finais 23_24/"/>
    </mc:Choice>
  </mc:AlternateContent>
  <xr:revisionPtr revIDLastSave="0" documentId="8_{A6E6B1AD-A4C4-4584-BF53-9FCE33B2886F}" xr6:coauthVersionLast="47" xr6:coauthVersionMax="47" xr10:uidLastSave="{00000000-0000-0000-0000-000000000000}"/>
  <workbookProtection workbookAlgorithmName="SHA-512" workbookHashValue="ZaTkDjjGqKDRNufHE8yZcIfJmPYJxQapP7nvI+X9HL2iz3q5Y1GTls/ASa0ayHHreTf5dUasaa4fAazaDsxZrw==" workbookSaltValue="grONr/IiefzUw5lvXMx+eg==" workbookSpinCount="100000" lockStructure="1"/>
  <bookViews>
    <workbookView xWindow="-110" yWindow="-110" windowWidth="19420" windowHeight="10420" xr2:uid="{6E8FF247-6D52-47CE-8616-1DE0C10C5A9F}"/>
  </bookViews>
  <sheets>
    <sheet name="Ficha Inscrição" sheetId="1" r:id="rId1"/>
    <sheet name="Fase Escola" sheetId="2" r:id="rId2"/>
    <sheet name="Prova" sheetId="3" r:id="rId3"/>
    <sheet name="Validação de Dados" sheetId="4" state="hidden" r:id="rId4"/>
  </sheets>
  <definedNames>
    <definedName name="_xlnm._FilterDatabase" localSheetId="2" hidden="1">Prova!$A$6:$N$42</definedName>
    <definedName name="_xlnm._FilterDatabase">Prova!$B$6:$L$32</definedName>
    <definedName name="Adap">'Ficha Inscrição'!$N$55:$Q$56</definedName>
    <definedName name="Anos">'Ficha Inscrição'!$H$29:$H$56</definedName>
    <definedName name="_xlnm.Print_Area" localSheetId="0">'Ficha Inscrição'!$A$1:$R$74</definedName>
    <definedName name="_xlnm.Print_Area" localSheetId="2">Prova!$A:$L</definedName>
    <definedName name="_xlnm.Print_Area">'Fase Escola'!$A$1:$M$23</definedName>
    <definedName name="Corrida">'Ficha Inscrição'!$U$29:$U$56</definedName>
    <definedName name="Escolas">'Ficha Inscrição'!$K$29:$K$56</definedName>
    <definedName name="km">'Ficha Inscrição'!$W$29:$W$56</definedName>
    <definedName name="Lanc">'Ficha Inscrição'!$X$29:$X$56</definedName>
    <definedName name="Nomes">'Ficha Inscrição'!$B$29:$B$56</definedName>
    <definedName name="Print_Area_1">'Ficha Inscrição'!$A$1:$S$74</definedName>
    <definedName name="ProvasInfA_F">'Ficha Inscrição'!$N$29:$P$32</definedName>
    <definedName name="ProvasInfA_M">'Ficha Inscrição'!$N$33:$P$36</definedName>
    <definedName name="ProvasInfB_F">'Ficha Inscrição'!$N$37:$P$41</definedName>
    <definedName name="ProvasInfB_M">'Ficha Inscrição'!$N$42:$P$46</definedName>
    <definedName name="ProvasIni_F">'Ficha Inscrição'!$N$47:$Q$50</definedName>
    <definedName name="ProvasIni_M">'Ficha Inscrição'!$N$51:$Q$54</definedName>
    <definedName name="ProvasJuv_F">'Ficha Inscrição'!#REF!</definedName>
    <definedName name="ProvasJuv_M">'Ficha Inscrição'!#REF!</definedName>
    <definedName name="Salto">'Ficha Inscrição'!$V$29:$V$56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V51" i="1"/>
  <c r="W51" i="1"/>
  <c r="X51" i="1"/>
  <c r="V52" i="1"/>
  <c r="W52" i="1"/>
  <c r="X52" i="1"/>
  <c r="V53" i="1"/>
  <c r="W53" i="1"/>
  <c r="X53" i="1"/>
  <c r="V54" i="1"/>
  <c r="W54" i="1"/>
  <c r="X54" i="1"/>
  <c r="V47" i="1"/>
  <c r="W47" i="1"/>
  <c r="X47" i="1"/>
  <c r="V48" i="1"/>
  <c r="W48" i="1"/>
  <c r="X48" i="1"/>
  <c r="V49" i="1"/>
  <c r="W49" i="1"/>
  <c r="X49" i="1"/>
  <c r="V50" i="1"/>
  <c r="W50" i="1"/>
  <c r="X50" i="1"/>
  <c r="V42" i="1"/>
  <c r="W42" i="1"/>
  <c r="X42" i="1"/>
  <c r="V43" i="1"/>
  <c r="W43" i="1"/>
  <c r="X43" i="1"/>
  <c r="V44" i="1"/>
  <c r="W44" i="1"/>
  <c r="X44" i="1"/>
  <c r="V45" i="1"/>
  <c r="W45" i="1"/>
  <c r="X45" i="1"/>
  <c r="V46" i="1"/>
  <c r="W46" i="1"/>
  <c r="X4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33" i="1"/>
  <c r="W33" i="1"/>
  <c r="X33" i="1"/>
  <c r="V34" i="1"/>
  <c r="W34" i="1"/>
  <c r="X34" i="1"/>
  <c r="V35" i="1"/>
  <c r="W35" i="1"/>
  <c r="X35" i="1"/>
  <c r="V36" i="1"/>
  <c r="W36" i="1"/>
  <c r="X36" i="1"/>
  <c r="U48" i="1"/>
  <c r="U52" i="1"/>
  <c r="U53" i="1"/>
  <c r="U54" i="1"/>
  <c r="U51" i="1"/>
  <c r="X56" i="1"/>
  <c r="X55" i="1"/>
  <c r="U49" i="1"/>
  <c r="U50" i="1"/>
  <c r="U47" i="1"/>
  <c r="U43" i="1"/>
  <c r="U44" i="1"/>
  <c r="U45" i="1"/>
  <c r="U46" i="1"/>
  <c r="U42" i="1"/>
  <c r="U38" i="1"/>
  <c r="U39" i="1"/>
  <c r="U40" i="1"/>
  <c r="U41" i="1"/>
  <c r="U37" i="1"/>
  <c r="V31" i="1"/>
  <c r="W31" i="1"/>
  <c r="V32" i="1"/>
  <c r="W32" i="1"/>
  <c r="V30" i="1"/>
  <c r="W30" i="1"/>
  <c r="V29" i="1"/>
  <c r="W29" i="1"/>
  <c r="U36" i="1"/>
  <c r="U34" i="1"/>
  <c r="U35" i="1"/>
  <c r="U33" i="1"/>
  <c r="U31" i="1"/>
  <c r="U55" i="1" l="1"/>
  <c r="V55" i="1"/>
  <c r="W55" i="1"/>
  <c r="U56" i="1"/>
  <c r="V56" i="1"/>
  <c r="W56" i="1"/>
  <c r="U30" i="1"/>
  <c r="X30" i="1"/>
  <c r="X31" i="1"/>
  <c r="U32" i="1"/>
  <c r="X32" i="1"/>
  <c r="N24" i="3"/>
  <c r="N19" i="3"/>
  <c r="A24" i="3"/>
  <c r="B24" i="3"/>
  <c r="A19" i="3"/>
  <c r="B19" i="3"/>
  <c r="Q62" i="1"/>
  <c r="P62" i="1"/>
  <c r="Q61" i="1"/>
  <c r="P61" i="1"/>
  <c r="Q60" i="1"/>
  <c r="P60" i="1"/>
  <c r="Q59" i="1"/>
  <c r="P59" i="1"/>
  <c r="E11" i="2"/>
  <c r="J44" i="1"/>
  <c r="J39" i="1"/>
  <c r="P63" i="1" l="1"/>
  <c r="Q63" i="1"/>
  <c r="R63" i="1" l="1"/>
  <c r="M21" i="1"/>
  <c r="A8" i="3"/>
  <c r="A9" i="3"/>
  <c r="A10" i="3"/>
  <c r="A11" i="3"/>
  <c r="A12" i="3"/>
  <c r="A13" i="3"/>
  <c r="A14" i="3"/>
  <c r="A15" i="3"/>
  <c r="A16" i="3"/>
  <c r="A17" i="3"/>
  <c r="A18" i="3"/>
  <c r="A20" i="3"/>
  <c r="A21" i="3"/>
  <c r="A22" i="3"/>
  <c r="A23" i="3"/>
  <c r="A25" i="3"/>
  <c r="A26" i="3"/>
  <c r="A27" i="3"/>
  <c r="A28" i="3"/>
  <c r="A29" i="3"/>
  <c r="A30" i="3"/>
  <c r="A31" i="3"/>
  <c r="A32" i="3"/>
  <c r="A33" i="3"/>
  <c r="A34" i="3"/>
  <c r="A12" i="2" l="1"/>
  <c r="A11" i="2"/>
  <c r="A10" i="2"/>
  <c r="A9" i="2"/>
  <c r="A7" i="3"/>
  <c r="H11" i="2"/>
  <c r="E8" i="2"/>
  <c r="L8" i="2" s="1"/>
  <c r="A8" i="2"/>
  <c r="B8" i="2"/>
  <c r="F8" i="2"/>
  <c r="G8" i="2"/>
  <c r="H8" i="2"/>
  <c r="I8" i="2"/>
  <c r="J8" i="2"/>
  <c r="M25" i="1"/>
  <c r="M8" i="2" l="1"/>
  <c r="M22" i="1"/>
  <c r="J30" i="1"/>
  <c r="N32" i="3"/>
  <c r="E32" i="3" s="1"/>
  <c r="C8" i="2"/>
  <c r="E7" i="2"/>
  <c r="F7" i="2"/>
  <c r="J29" i="1"/>
  <c r="B34" i="3" l="1"/>
  <c r="B33" i="3"/>
  <c r="B32" i="3"/>
  <c r="B31" i="3"/>
  <c r="B30" i="3"/>
  <c r="B29" i="3"/>
  <c r="B28" i="3"/>
  <c r="B27" i="3"/>
  <c r="B26" i="3"/>
  <c r="B25" i="3"/>
  <c r="B23" i="3"/>
  <c r="B22" i="3"/>
  <c r="B21" i="3"/>
  <c r="B20" i="3"/>
  <c r="B18" i="3"/>
  <c r="B17" i="3"/>
  <c r="B16" i="3"/>
  <c r="B15" i="3"/>
  <c r="B14" i="3"/>
  <c r="B13" i="3"/>
  <c r="B12" i="3"/>
  <c r="B11" i="3"/>
  <c r="B10" i="3"/>
  <c r="B9" i="3"/>
  <c r="B8" i="3"/>
  <c r="B7" i="3"/>
  <c r="N8" i="3"/>
  <c r="N9" i="3"/>
  <c r="E9" i="3" s="1"/>
  <c r="N10" i="3"/>
  <c r="E10" i="3" s="1"/>
  <c r="N11" i="3"/>
  <c r="N12" i="3"/>
  <c r="N13" i="3"/>
  <c r="E13" i="3" s="1"/>
  <c r="N14" i="3"/>
  <c r="E14" i="3" s="1"/>
  <c r="N15" i="3"/>
  <c r="N16" i="3"/>
  <c r="N17" i="3"/>
  <c r="E17" i="3" s="1"/>
  <c r="N18" i="3"/>
  <c r="E18" i="3" s="1"/>
  <c r="N20" i="3"/>
  <c r="N21" i="3"/>
  <c r="N22" i="3"/>
  <c r="E22" i="3" s="1"/>
  <c r="N23" i="3"/>
  <c r="E23" i="3" s="1"/>
  <c r="N25" i="3"/>
  <c r="N26" i="3"/>
  <c r="N27" i="3"/>
  <c r="E27" i="3" s="1"/>
  <c r="N28" i="3"/>
  <c r="E28" i="3" s="1"/>
  <c r="N29" i="3"/>
  <c r="N30" i="3"/>
  <c r="N31" i="3"/>
  <c r="E31" i="3" s="1"/>
  <c r="N33" i="3"/>
  <c r="N34" i="3"/>
  <c r="N7" i="3"/>
  <c r="X29" i="1"/>
  <c r="U29" i="1"/>
  <c r="E11" i="3" l="1"/>
  <c r="C7" i="3"/>
  <c r="E30" i="3"/>
  <c r="E26" i="3"/>
  <c r="E16" i="3"/>
  <c r="E12" i="3"/>
  <c r="E8" i="3"/>
  <c r="E29" i="3"/>
  <c r="E25" i="3"/>
  <c r="E20" i="3"/>
  <c r="E15" i="3"/>
  <c r="E24" i="3"/>
  <c r="C19" i="3"/>
  <c r="E19" i="3"/>
  <c r="C24" i="3"/>
  <c r="F19" i="3"/>
  <c r="F24" i="3"/>
  <c r="E34" i="3"/>
  <c r="E33" i="3"/>
  <c r="F21" i="3"/>
  <c r="E21" i="3"/>
  <c r="F33" i="3"/>
  <c r="C32" i="3"/>
  <c r="F23" i="3"/>
  <c r="F18" i="3"/>
  <c r="F10" i="3"/>
  <c r="F28" i="3"/>
  <c r="F14" i="3"/>
  <c r="F31" i="3"/>
  <c r="F27" i="3"/>
  <c r="F22" i="3"/>
  <c r="F17" i="3"/>
  <c r="F13" i="3"/>
  <c r="F9" i="3"/>
  <c r="F8" i="3"/>
  <c r="C29" i="3"/>
  <c r="F30" i="3"/>
  <c r="C26" i="3"/>
  <c r="C12" i="3"/>
  <c r="F29" i="3"/>
  <c r="F16" i="3"/>
  <c r="F12" i="3"/>
  <c r="F26" i="3"/>
  <c r="C25" i="3"/>
  <c r="C20" i="3"/>
  <c r="C15" i="3"/>
  <c r="C11" i="3"/>
  <c r="C8" i="3"/>
  <c r="C16" i="3"/>
  <c r="C21" i="3"/>
  <c r="F34" i="3"/>
  <c r="C9" i="3"/>
  <c r="C13" i="3"/>
  <c r="C17" i="3"/>
  <c r="C22" i="3"/>
  <c r="C27" i="3"/>
  <c r="C30" i="3"/>
  <c r="C33" i="3"/>
  <c r="E7" i="3"/>
  <c r="F7" i="3"/>
  <c r="F11" i="3"/>
  <c r="F15" i="3"/>
  <c r="F20" i="3"/>
  <c r="F25" i="3"/>
  <c r="F32" i="3"/>
  <c r="C10" i="3"/>
  <c r="C14" i="3"/>
  <c r="C18" i="3"/>
  <c r="C23" i="3"/>
  <c r="C28" i="3"/>
  <c r="C31" i="3"/>
  <c r="C34" i="3"/>
  <c r="J56" i="1" l="1"/>
  <c r="J55" i="1"/>
  <c r="B12" i="2" l="1"/>
  <c r="C12" i="2"/>
  <c r="E9" i="2" l="1"/>
  <c r="F9" i="2"/>
  <c r="E10" i="2"/>
  <c r="F10" i="2"/>
  <c r="F11" i="2"/>
  <c r="E12" i="2"/>
  <c r="F12" i="2"/>
  <c r="G12" i="2"/>
  <c r="H12" i="2"/>
  <c r="I12" i="2"/>
  <c r="J12" i="2"/>
  <c r="M12" i="2" l="1"/>
  <c r="E6" i="2"/>
  <c r="L12" i="2"/>
  <c r="F6" i="2"/>
  <c r="K12" i="2" l="1"/>
  <c r="J54" i="1" l="1"/>
  <c r="J53" i="1"/>
  <c r="J52" i="1"/>
  <c r="J51" i="1"/>
  <c r="J31" i="1" l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10" i="2" l="1"/>
  <c r="I10" i="2"/>
  <c r="H10" i="2"/>
  <c r="G10" i="2"/>
  <c r="C10" i="2"/>
  <c r="B10" i="2"/>
  <c r="J11" i="2"/>
  <c r="M11" i="2" s="1"/>
  <c r="I11" i="2"/>
  <c r="G11" i="2"/>
  <c r="C11" i="2"/>
  <c r="B11" i="2"/>
  <c r="J9" i="2"/>
  <c r="I9" i="2"/>
  <c r="H9" i="2"/>
  <c r="G9" i="2"/>
  <c r="C9" i="2"/>
  <c r="B9" i="2"/>
  <c r="K7" i="2"/>
  <c r="J7" i="2"/>
  <c r="I7" i="2"/>
  <c r="H7" i="2"/>
  <c r="G7" i="2"/>
  <c r="K11" i="2"/>
  <c r="M23" i="1"/>
  <c r="K10" i="2" s="1"/>
  <c r="K9" i="2"/>
  <c r="K8" i="2"/>
  <c r="L10" i="2" l="1"/>
  <c r="L9" i="2"/>
  <c r="M10" i="2"/>
  <c r="M9" i="2"/>
  <c r="M6" i="2" s="1"/>
  <c r="L11" i="2"/>
  <c r="I6" i="2"/>
  <c r="J6" i="2"/>
  <c r="G6" i="2"/>
  <c r="H6" i="2"/>
  <c r="K6" i="2"/>
  <c r="L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Paulo Moreira</author>
  </authors>
  <commentList>
    <comment ref="A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Jose Paulo Moreira: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<sst xmlns="http://schemas.openxmlformats.org/spreadsheetml/2006/main" count="281" uniqueCount="133">
  <si>
    <t>MegaSprinter - Velocidade (40m)</t>
  </si>
  <si>
    <t>MegaSalto (Comprimento)</t>
  </si>
  <si>
    <t>MegaKm - Resistência (1.000m)</t>
  </si>
  <si>
    <t>Ficha de Inscrição - Fase CLDE</t>
  </si>
  <si>
    <t>Coordenação Local do DE</t>
  </si>
  <si>
    <t>CRDE</t>
  </si>
  <si>
    <t>Código GEPE</t>
  </si>
  <si>
    <t>Nome</t>
  </si>
  <si>
    <t>Telf./Telm.</t>
  </si>
  <si>
    <t>E-Mail</t>
  </si>
  <si>
    <r>
      <t xml:space="preserve">Prof. Responsável </t>
    </r>
    <r>
      <rPr>
        <sz val="12"/>
        <color rgb="FFFF6600"/>
        <rFont val="Arial Black"/>
        <family val="2"/>
        <charset val="1"/>
      </rPr>
      <t>MegaSprinter</t>
    </r>
  </si>
  <si>
    <r>
      <t xml:space="preserve">Prof. Responsável </t>
    </r>
    <r>
      <rPr>
        <sz val="12"/>
        <color rgb="FF008000"/>
        <rFont val="Arial Black"/>
        <family val="2"/>
        <charset val="1"/>
      </rPr>
      <t>MegaSalto</t>
    </r>
  </si>
  <si>
    <r>
      <t xml:space="preserve">Prof. Responsável </t>
    </r>
    <r>
      <rPr>
        <sz val="12"/>
        <color rgb="FF0000FF"/>
        <rFont val="Arial Black"/>
        <family val="2"/>
        <charset val="1"/>
      </rPr>
      <t>MegaKm</t>
    </r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</si>
  <si>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MegaLançamento</t>
    </r>
  </si>
  <si>
    <r>
      <t>Nº de alunos participantes na</t>
    </r>
    <r>
      <rPr>
        <b/>
        <sz val="10"/>
        <color rgb="FFFF0000"/>
        <rFont val="Arial Black"/>
        <family val="2"/>
        <charset val="1"/>
      </rPr>
      <t xml:space="preserve"> Fase Escola</t>
    </r>
  </si>
  <si>
    <t xml:space="preserve">                       Escalão / Género
   Disciplina</t>
  </si>
  <si>
    <t>Inf B F</t>
  </si>
  <si>
    <t>Inf B M</t>
  </si>
  <si>
    <t>Inic F</t>
  </si>
  <si>
    <t>Inic M</t>
  </si>
  <si>
    <t>Total</t>
  </si>
  <si>
    <t>MegaSprinter</t>
  </si>
  <si>
    <t>MegaSalto</t>
  </si>
  <si>
    <t>MegaKm</t>
  </si>
  <si>
    <t>MegaLançamento</t>
  </si>
  <si>
    <t>MegaLançamento Precisão</t>
  </si>
  <si>
    <t>Mega Sprinter/Salto/Km/Lançamento/Lançamento Precisão</t>
  </si>
  <si>
    <t>Ano a considerar</t>
  </si>
  <si>
    <t>Para atribuir provas -  Colocar um X nos alunos participantes</t>
  </si>
  <si>
    <r>
      <rPr>
        <b/>
        <sz val="11"/>
        <rFont val="Arial"/>
        <family val="2"/>
      </rPr>
      <t>Nome do(a) Aluno(a)</t>
    </r>
    <r>
      <rPr>
        <b/>
        <sz val="8"/>
        <rFont val="Arial"/>
        <family val="2"/>
        <charset val="1"/>
      </rPr>
      <t xml:space="preserve">
(Primeiro e último nome - EM MAIÚSCULAS)</t>
    </r>
  </si>
  <si>
    <t>GÉNERO</t>
  </si>
  <si>
    <t>Federado em Atletismo? Sim/Não</t>
  </si>
  <si>
    <t>Ano Nasc.
(4 dígitos)</t>
  </si>
  <si>
    <t>ESCALÂO ETÁRIO</t>
  </si>
  <si>
    <t>ESCOLA</t>
  </si>
  <si>
    <t>CORRIDA</t>
  </si>
  <si>
    <t>SALTO</t>
  </si>
  <si>
    <t>KM</t>
  </si>
  <si>
    <t>LANC</t>
  </si>
  <si>
    <t>ESTAFETAS</t>
  </si>
  <si>
    <t>F</t>
  </si>
  <si>
    <t>INF A</t>
  </si>
  <si>
    <t>M</t>
  </si>
  <si>
    <t>INF B</t>
  </si>
  <si>
    <t>INI</t>
  </si>
  <si>
    <t>Precisão</t>
  </si>
  <si>
    <t>Todos</t>
  </si>
  <si>
    <t>Escalões Etários/Anos de Nascimento (ambos os géneros)</t>
  </si>
  <si>
    <t>Presenças
Fem</t>
  </si>
  <si>
    <t>Presenças
Masc</t>
  </si>
  <si>
    <t>As inscrições deverão ser enviadas para a respectiva CLDE.</t>
  </si>
  <si>
    <t>Observações:</t>
  </si>
  <si>
    <t>Data</t>
  </si>
  <si>
    <t>O(A) Coordenador(a) do C.D.E.</t>
  </si>
  <si>
    <t>O(a) Presidente do Órgão de Gestão</t>
  </si>
  <si>
    <t>CLDE</t>
  </si>
  <si>
    <t>juvenil</t>
  </si>
  <si>
    <t>CRDE Norte</t>
  </si>
  <si>
    <t>Sim</t>
  </si>
  <si>
    <t>Braga</t>
  </si>
  <si>
    <t>CRDE Centro</t>
  </si>
  <si>
    <t>Não</t>
  </si>
  <si>
    <t>Bragança e Côa</t>
  </si>
  <si>
    <t>CRDE LVT</t>
  </si>
  <si>
    <t>Entre Douro e Vouga</t>
  </si>
  <si>
    <t>iniciado</t>
  </si>
  <si>
    <t>CRDE Alentejo</t>
  </si>
  <si>
    <t>Porto</t>
  </si>
  <si>
    <t>CRDE Algarve</t>
  </si>
  <si>
    <t>Tâmega</t>
  </si>
  <si>
    <t>inf b</t>
  </si>
  <si>
    <t>RA AÇORES</t>
  </si>
  <si>
    <t>Viana do Castelo</t>
  </si>
  <si>
    <t>Vila Real e Douro</t>
  </si>
  <si>
    <t>inf a</t>
  </si>
  <si>
    <t>Aveiro</t>
  </si>
  <si>
    <t>Castelo Branco</t>
  </si>
  <si>
    <t>Coimbra</t>
  </si>
  <si>
    <t>Guarda</t>
  </si>
  <si>
    <t>Leiria</t>
  </si>
  <si>
    <t>Viseu</t>
  </si>
  <si>
    <t>Lisboa  Cidade</t>
  </si>
  <si>
    <t>Sintra</t>
  </si>
  <si>
    <t>Amadora, Cascais e Oeiras</t>
  </si>
  <si>
    <t>Loures, Odivelas e Vila Franca de Xira</t>
  </si>
  <si>
    <t>Oeste</t>
  </si>
  <si>
    <t>Leziria e Médio Tejo</t>
  </si>
  <si>
    <t>Península de Setúbal</t>
  </si>
  <si>
    <t>Alentejo  Central</t>
  </si>
  <si>
    <t>Alto Alentejo</t>
  </si>
  <si>
    <t>Baixo Alentejo e Alentejo Litoral</t>
  </si>
  <si>
    <t>Algarve</t>
  </si>
  <si>
    <t>Açores</t>
  </si>
  <si>
    <t>Madeira</t>
  </si>
  <si>
    <t>Nº PARTICIPANTES POR ESCOLA / PROVA / ESCALÃO / GÉNERO</t>
  </si>
  <si>
    <t>TOTAL</t>
  </si>
  <si>
    <t>DSR</t>
  </si>
  <si>
    <t>Prova</t>
  </si>
  <si>
    <t>Total Fem.</t>
  </si>
  <si>
    <t>Total Masc.</t>
  </si>
  <si>
    <t>RELAÇÃO NOMINAL POR PROVA / ESCALÃO / GÉNERO</t>
  </si>
  <si>
    <t>Ano
Nascº</t>
  </si>
  <si>
    <t>Escalão</t>
  </si>
  <si>
    <t>Género</t>
  </si>
  <si>
    <t>Melhor
Marca</t>
  </si>
  <si>
    <t>Dorsal</t>
  </si>
  <si>
    <t>Estafeta
8x50
(b)</t>
  </si>
  <si>
    <t>Corrida</t>
  </si>
  <si>
    <t>Inf A</t>
  </si>
  <si>
    <t>Salto</t>
  </si>
  <si>
    <t>km</t>
  </si>
  <si>
    <t>Inf B</t>
  </si>
  <si>
    <t>Ini</t>
  </si>
  <si>
    <t>Lanc</t>
  </si>
  <si>
    <r>
      <t xml:space="preserve">Prof. Responsável </t>
    </r>
    <r>
      <rPr>
        <sz val="10"/>
        <color rgb="FFFF0000"/>
        <rFont val="Arial Black"/>
        <family val="2"/>
        <charset val="1"/>
      </rPr>
      <t>MegaLançamento Precisão</t>
    </r>
  </si>
  <si>
    <t>Nome do  AE/ENA</t>
  </si>
  <si>
    <t>Inf A F</t>
  </si>
  <si>
    <t>Inf A M</t>
  </si>
  <si>
    <t>CLDE/CRDE</t>
  </si>
  <si>
    <t>Estafeta
8x(5x14)
(b)</t>
  </si>
  <si>
    <t>5.43</t>
  </si>
  <si>
    <t>RA MADEIRA</t>
  </si>
  <si>
    <t>X</t>
  </si>
  <si>
    <t>MegaLançamento - (Vortex) / Mega Lançamento de Precisão</t>
  </si>
  <si>
    <t>2011 a 2012</t>
  </si>
  <si>
    <t>2013 a 2015</t>
  </si>
  <si>
    <t>2009 e 2010</t>
  </si>
  <si>
    <t>Todos ao anos</t>
  </si>
  <si>
    <t>Escalão Único (só Lançamento de Precisão)</t>
  </si>
  <si>
    <t>Notas: 
Corrida - Apuram, por escalão/género, os 2 primeiros classificados na Fase CLDE
Salto - Apura, por escalão/género, o primeiro classificado na Fase CLDE
Km - Apura, por escalão/género, o primeiro classificado na Fase CLDE
Lançamento - Apura, no escalão de Infantis B/género, o primeiro classificado na Fase CLDE / Lançamento precisão: Apura um aluno de cada género/escalão único</t>
  </si>
  <si>
    <t>2023 / 2024</t>
  </si>
  <si>
    <t>MEGA SPRINTER
2023 / 2024</t>
  </si>
  <si>
    <t>Agrupamento da Madeira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</si>
</sst>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"/>
  </numFmts>
  <fonts count="58" x14ac:knownFonts="1">
    <font>
      <sz val="10"/>
      <name val="Arial"/>
      <family val="2"/>
      <charset val="1"/>
    </font>
    <font>
      <sz val="16"/>
      <color rgb="FF008000"/>
      <name val="Arial Black"/>
      <family val="2"/>
      <charset val="1"/>
    </font>
    <font>
      <sz val="16"/>
      <color rgb="FF0066FF"/>
      <name val="Arial Black"/>
      <family val="2"/>
      <charset val="1"/>
    </font>
    <font>
      <sz val="16"/>
      <color rgb="FFCC0000"/>
      <name val="Arial Black"/>
      <family val="2"/>
      <charset val="1"/>
    </font>
    <font>
      <u/>
      <sz val="18"/>
      <name val="Arial Black"/>
      <family val="2"/>
      <charset val="1"/>
    </font>
    <font>
      <u/>
      <sz val="18"/>
      <color rgb="FFFF6600"/>
      <name val="Arial Black"/>
      <family val="2"/>
      <charset val="1"/>
    </font>
    <font>
      <sz val="14"/>
      <name val="Arial Black"/>
      <family val="2"/>
      <charset val="1"/>
    </font>
    <font>
      <b/>
      <sz val="14"/>
      <name val="Arial Black"/>
      <family val="2"/>
      <charset val="1"/>
    </font>
    <font>
      <sz val="12"/>
      <name val="Arial Black"/>
      <family val="2"/>
      <charset val="1"/>
    </font>
    <font>
      <b/>
      <sz val="10"/>
      <name val="Arial Black"/>
      <family val="2"/>
      <charset val="1"/>
    </font>
    <font>
      <sz val="16"/>
      <name val="Arial"/>
      <family val="2"/>
      <charset val="1"/>
    </font>
    <font>
      <sz val="18"/>
      <name val="Arial Black"/>
      <family val="2"/>
      <charset val="1"/>
    </font>
    <font>
      <sz val="10"/>
      <name val="Arial Black"/>
      <family val="2"/>
      <charset val="1"/>
    </font>
    <font>
      <b/>
      <sz val="12"/>
      <name val="Arial Black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FF6600"/>
      <name val="Arial Black"/>
      <family val="2"/>
      <charset val="1"/>
    </font>
    <font>
      <sz val="12"/>
      <color rgb="FF008000"/>
      <name val="Arial Black"/>
      <family val="2"/>
      <charset val="1"/>
    </font>
    <font>
      <sz val="12"/>
      <color rgb="FF0000FF"/>
      <name val="Arial Black"/>
      <family val="2"/>
      <charset val="1"/>
    </font>
    <font>
      <sz val="12"/>
      <color rgb="FFFF0000"/>
      <name val="Arial Black"/>
      <family val="2"/>
      <charset val="1"/>
    </font>
    <font>
      <b/>
      <sz val="10"/>
      <color rgb="FFFF0000"/>
      <name val="Arial Black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E46C0A"/>
      <name val="Arial Black"/>
      <family val="2"/>
      <charset val="1"/>
    </font>
    <font>
      <b/>
      <sz val="12"/>
      <color rgb="FF008000"/>
      <name val="Arial"/>
      <family val="2"/>
      <charset val="1"/>
    </font>
    <font>
      <b/>
      <sz val="12"/>
      <color rgb="FF0066FF"/>
      <name val="Arial"/>
      <family val="2"/>
      <charset val="1"/>
    </font>
    <font>
      <b/>
      <sz val="12"/>
      <color rgb="FFCC000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CC0000"/>
      <name val="Arial"/>
      <family val="2"/>
      <charset val="1"/>
    </font>
    <font>
      <sz val="8"/>
      <name val="Arial"/>
      <family val="2"/>
      <charset val="1"/>
    </font>
    <font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 Black"/>
      <family val="2"/>
      <charset val="1"/>
    </font>
    <font>
      <b/>
      <sz val="14"/>
      <color theme="1"/>
      <name val="Arial"/>
      <family val="2"/>
    </font>
    <font>
      <b/>
      <sz val="10"/>
      <color theme="8" tint="-0.249977111117893"/>
      <name val="Arial"/>
      <family val="2"/>
      <charset val="1"/>
    </font>
    <font>
      <b/>
      <sz val="10"/>
      <color rgb="FFC00000"/>
      <name val="Arial"/>
      <family val="2"/>
      <charset val="1"/>
    </font>
    <font>
      <sz val="7"/>
      <name val="Arial"/>
      <family val="2"/>
      <charset val="1"/>
    </font>
    <font>
      <b/>
      <sz val="11"/>
      <color theme="1"/>
      <name val="Arial"/>
      <family val="2"/>
    </font>
    <font>
      <sz val="10"/>
      <color rgb="FFFF0000"/>
      <name val="Arial Black"/>
      <family val="2"/>
      <charset val="1"/>
    </font>
    <font>
      <b/>
      <sz val="18"/>
      <color rgb="FF558ED5"/>
      <name val="Arial"/>
      <family val="2"/>
    </font>
    <font>
      <b/>
      <sz val="14"/>
      <color rgb="FF558ED5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6600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48" fillId="0" borderId="0" xfId="0" applyFont="1"/>
    <xf numFmtId="0" fontId="48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9" fillId="2" borderId="16" xfId="0" applyFont="1" applyFill="1" applyBorder="1" applyAlignment="1" applyProtection="1">
      <alignment horizontal="center" vertical="center"/>
      <protection locked="0"/>
    </xf>
    <xf numFmtId="0" fontId="48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9" fillId="2" borderId="26" xfId="0" applyFont="1" applyFill="1" applyBorder="1" applyAlignment="1" applyProtection="1">
      <alignment horizontal="center" vertical="center"/>
      <protection locked="0"/>
    </xf>
    <xf numFmtId="0" fontId="29" fillId="2" borderId="19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48" fillId="2" borderId="0" xfId="0" applyFont="1" applyFill="1" applyAlignment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/>
    </xf>
    <xf numFmtId="0" fontId="10" fillId="0" borderId="0" xfId="0" applyFont="1"/>
    <xf numFmtId="0" fontId="11" fillId="2" borderId="0" xfId="0" applyFont="1" applyFill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0" borderId="0" xfId="0" applyFont="1"/>
    <xf numFmtId="0" fontId="8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horizontal="left" vertical="center" wrapText="1" shrinkToFit="1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/>
    </xf>
    <xf numFmtId="1" fontId="15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top" wrapText="1"/>
    </xf>
    <xf numFmtId="1" fontId="15" fillId="2" borderId="7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1" fontId="12" fillId="2" borderId="0" xfId="0" applyNumberFormat="1" applyFont="1" applyFill="1" applyAlignment="1">
      <alignment horizontal="center" vertical="center" shrinkToFit="1"/>
    </xf>
    <xf numFmtId="0" fontId="12" fillId="2" borderId="0" xfId="0" applyFont="1" applyFill="1" applyAlignment="1">
      <alignment horizontal="right" vertical="top" wrapText="1"/>
    </xf>
    <xf numFmtId="0" fontId="22" fillId="6" borderId="1" xfId="0" applyFont="1" applyFill="1" applyBorder="1" applyAlignment="1">
      <alignment horizontal="center" vertical="center" wrapText="1"/>
    </xf>
    <xf numFmtId="1" fontId="22" fillId="6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1" fontId="12" fillId="2" borderId="7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1" fontId="49" fillId="5" borderId="27" xfId="0" applyNumberFormat="1" applyFont="1" applyFill="1" applyBorder="1" applyAlignment="1">
      <alignment horizontal="center" vertical="center" shrinkToFit="1"/>
    </xf>
    <xf numFmtId="0" fontId="49" fillId="5" borderId="28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1" fontId="28" fillId="2" borderId="16" xfId="0" applyNumberFormat="1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1" fontId="28" fillId="2" borderId="14" xfId="0" applyNumberFormat="1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1" fontId="28" fillId="2" borderId="15" xfId="0" applyNumberFormat="1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43" fillId="2" borderId="0" xfId="0" applyFont="1" applyFill="1"/>
    <xf numFmtId="2" fontId="52" fillId="6" borderId="1" xfId="0" applyNumberFormat="1" applyFont="1" applyFill="1" applyBorder="1" applyAlignment="1">
      <alignment horizontal="center" vertical="center" wrapText="1"/>
    </xf>
    <xf numFmtId="2" fontId="51" fillId="6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/>
    </xf>
    <xf numFmtId="164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0" fontId="46" fillId="0" borderId="0" xfId="0" applyFont="1"/>
    <xf numFmtId="0" fontId="21" fillId="8" borderId="20" xfId="0" applyFont="1" applyFill="1" applyBorder="1" applyAlignment="1" applyProtection="1">
      <alignment horizontal="center" vertical="center" wrapText="1"/>
      <protection locked="0"/>
    </xf>
    <xf numFmtId="0" fontId="21" fillId="8" borderId="14" xfId="0" applyFont="1" applyFill="1" applyBorder="1" applyAlignment="1" applyProtection="1">
      <alignment horizontal="center" vertical="center" wrapText="1"/>
      <protection locked="0"/>
    </xf>
    <xf numFmtId="0" fontId="21" fillId="8" borderId="15" xfId="0" applyFont="1" applyFill="1" applyBorder="1" applyAlignment="1" applyProtection="1">
      <alignment horizontal="center" vertical="center" wrapText="1"/>
      <protection locked="0"/>
    </xf>
    <xf numFmtId="0" fontId="21" fillId="8" borderId="16" xfId="0" applyFont="1" applyFill="1" applyBorder="1" applyAlignment="1" applyProtection="1">
      <alignment horizontal="center" vertical="center" wrapText="1"/>
      <protection locked="0"/>
    </xf>
    <xf numFmtId="0" fontId="21" fillId="9" borderId="16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21" fillId="9" borderId="14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21" fillId="10" borderId="14" xfId="0" applyFont="1" applyFill="1" applyBorder="1" applyAlignment="1" applyProtection="1">
      <alignment horizontal="center" vertical="center" wrapText="1"/>
      <protection locked="0"/>
    </xf>
    <xf numFmtId="0" fontId="21" fillId="10" borderId="15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21" fillId="9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 wrapText="1"/>
    </xf>
    <xf numFmtId="0" fontId="37" fillId="0" borderId="0" xfId="0" applyFont="1"/>
    <xf numFmtId="0" fontId="23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4" fillId="2" borderId="7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34" fillId="2" borderId="9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/>
    </xf>
    <xf numFmtId="1" fontId="0" fillId="11" borderId="1" xfId="0" applyNumberFormat="1" applyFill="1" applyBorder="1" applyAlignment="1">
      <alignment horizontal="left" vertical="center"/>
    </xf>
    <xf numFmtId="1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2" borderId="1" xfId="0" applyFill="1" applyBorder="1" applyAlignment="1">
      <alignment horizontal="left" vertical="center"/>
    </xf>
    <xf numFmtId="1" fontId="0" fillId="12" borderId="1" xfId="0" applyNumberFormat="1" applyFill="1" applyBorder="1" applyAlignment="1">
      <alignment horizontal="left" vertical="center"/>
    </xf>
    <xf numFmtId="1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21" fillId="2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165" fontId="39" fillId="2" borderId="1" xfId="0" applyNumberFormat="1" applyFont="1" applyFill="1" applyBorder="1" applyAlignment="1">
      <alignment horizontal="center" vertical="center"/>
    </xf>
    <xf numFmtId="165" fontId="39" fillId="2" borderId="1" xfId="0" applyNumberFormat="1" applyFont="1" applyFill="1" applyBorder="1" applyAlignment="1">
      <alignment horizontal="center"/>
    </xf>
    <xf numFmtId="1" fontId="28" fillId="2" borderId="33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28" fillId="2" borderId="22" xfId="0" applyNumberFormat="1" applyFont="1" applyFill="1" applyBorder="1" applyAlignment="1">
      <alignment horizontal="center" vertical="center"/>
    </xf>
    <xf numFmtId="0" fontId="40" fillId="13" borderId="20" xfId="0" applyFont="1" applyFill="1" applyBorder="1" applyAlignment="1">
      <alignment horizontal="center" vertical="center"/>
    </xf>
    <xf numFmtId="0" fontId="40" fillId="13" borderId="6" xfId="0" applyFont="1" applyFill="1" applyBorder="1" applyAlignment="1">
      <alignment horizontal="center" vertical="center"/>
    </xf>
    <xf numFmtId="0" fontId="40" fillId="13" borderId="19" xfId="0" applyFont="1" applyFill="1" applyBorder="1" applyAlignment="1">
      <alignment horizontal="center" vertical="center"/>
    </xf>
    <xf numFmtId="0" fontId="39" fillId="13" borderId="17" xfId="0" applyFont="1" applyFill="1" applyBorder="1" applyAlignment="1">
      <alignment horizontal="center" vertical="center"/>
    </xf>
    <xf numFmtId="0" fontId="39" fillId="13" borderId="19" xfId="0" applyFont="1" applyFill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/>
    </xf>
    <xf numFmtId="0" fontId="39" fillId="14" borderId="1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1" fontId="21" fillId="6" borderId="10" xfId="0" applyNumberFormat="1" applyFont="1" applyFill="1" applyBorder="1" applyAlignment="1">
      <alignment horizontal="center" vertical="center"/>
    </xf>
    <xf numFmtId="1" fontId="21" fillId="6" borderId="3" xfId="0" applyNumberFormat="1" applyFont="1" applyFill="1" applyBorder="1" applyAlignment="1">
      <alignment horizontal="center" vertical="center"/>
    </xf>
    <xf numFmtId="1" fontId="21" fillId="6" borderId="11" xfId="0" applyNumberFormat="1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1" fontId="39" fillId="2" borderId="0" xfId="0" applyNumberFormat="1" applyFont="1" applyFill="1" applyAlignment="1">
      <alignment horizontal="left" vertical="center" wrapText="1"/>
    </xf>
    <xf numFmtId="1" fontId="21" fillId="2" borderId="0" xfId="0" applyNumberFormat="1" applyFont="1" applyFill="1" applyAlignment="1">
      <alignment horizontal="left" vertical="center" wrapText="1"/>
    </xf>
    <xf numFmtId="2" fontId="30" fillId="6" borderId="1" xfId="0" applyNumberFormat="1" applyFont="1" applyFill="1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42" fillId="6" borderId="22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12" fillId="7" borderId="10" xfId="0" applyNumberFormat="1" applyFont="1" applyFill="1" applyBorder="1" applyAlignment="1">
      <alignment horizontal="center" vertical="center" shrinkToFit="1"/>
    </xf>
    <xf numFmtId="1" fontId="12" fillId="7" borderId="3" xfId="0" applyNumberFormat="1" applyFont="1" applyFill="1" applyBorder="1" applyAlignment="1">
      <alignment horizontal="center" vertical="center" shrinkToFit="1"/>
    </xf>
    <xf numFmtId="1" fontId="12" fillId="7" borderId="11" xfId="0" applyNumberFormat="1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right"/>
    </xf>
    <xf numFmtId="0" fontId="43" fillId="2" borderId="0" xfId="0" applyFont="1" applyFill="1" applyAlignment="1">
      <alignment horizontal="right"/>
    </xf>
    <xf numFmtId="0" fontId="43" fillId="2" borderId="5" xfId="0" applyFont="1" applyFill="1" applyBorder="1" applyAlignment="1">
      <alignment horizontal="right"/>
    </xf>
    <xf numFmtId="0" fontId="23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center" vertical="top"/>
    </xf>
    <xf numFmtId="0" fontId="56" fillId="2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E46C0A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1.emf"/><Relationship Id="rId5" Type="http://schemas.openxmlformats.org/officeDocument/2006/relationships/image" Target="../media/image8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032" name="shapetype_75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030" name="shapetype_75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028" name="shapetype_75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026" name="shapetype_75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56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42</xdr:row>
      <xdr:rowOff>133350</xdr:rowOff>
    </xdr:to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42</xdr:row>
      <xdr:rowOff>133350</xdr:rowOff>
    </xdr:to>
    <xdr:sp macro="" textlink="">
      <xdr:nvSpPr>
        <xdr:cNvPr id="16" name="AutoShape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42</xdr:row>
      <xdr:rowOff>133350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42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809625</xdr:colOff>
      <xdr:row>0</xdr:row>
      <xdr:rowOff>76200</xdr:rowOff>
    </xdr:from>
    <xdr:to>
      <xdr:col>16</xdr:col>
      <xdr:colOff>59361</xdr:colOff>
      <xdr:row>2</xdr:row>
      <xdr:rowOff>219075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6775" y="76200"/>
          <a:ext cx="105948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323850</xdr:colOff>
      <xdr:row>0</xdr:row>
      <xdr:rowOff>90564</xdr:rowOff>
    </xdr:from>
    <xdr:to>
      <xdr:col>17</xdr:col>
      <xdr:colOff>438150</xdr:colOff>
      <xdr:row>2</xdr:row>
      <xdr:rowOff>28193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90564"/>
          <a:ext cx="1019175" cy="680579"/>
        </a:xfrm>
        <a:prstGeom prst="rect">
          <a:avLst/>
        </a:prstGeom>
      </xdr:spPr>
    </xdr:pic>
    <xdr:clientData/>
  </xdr:twoCellAnchor>
  <xdr:twoCellAnchor>
    <xdr:from>
      <xdr:col>0</xdr:col>
      <xdr:colOff>81644</xdr:colOff>
      <xdr:row>0</xdr:row>
      <xdr:rowOff>36739</xdr:rowOff>
    </xdr:from>
    <xdr:to>
      <xdr:col>6</xdr:col>
      <xdr:colOff>723901</xdr:colOff>
      <xdr:row>1</xdr:row>
      <xdr:rowOff>186827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8DE71243-B03A-CBC9-F2C1-68B4FAFCEDEB}"/>
            </a:ext>
          </a:extLst>
        </xdr:cNvPr>
        <xdr:cNvGrpSpPr/>
      </xdr:nvGrpSpPr>
      <xdr:grpSpPr>
        <a:xfrm>
          <a:off x="81644" y="36739"/>
          <a:ext cx="5161340" cy="573421"/>
          <a:chOff x="81644" y="36739"/>
          <a:chExt cx="4955721" cy="585517"/>
        </a:xfrm>
      </xdr:grpSpPr>
      <xdr:pic>
        <xdr:nvPicPr>
          <xdr:cNvPr id="24" name="Imagem 5" descr="C:\Documents and Settings\Carlos Santos\Ambiente de trabalho\DGE.JPG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660196" y="36739"/>
            <a:ext cx="1055048" cy="5855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9" name="Imagem 21" descr="P:\2017\Novos Logos\dgeste.jpg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438" y="85726"/>
            <a:ext cx="1006927" cy="381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m 3" descr="Uma imagem com Saturação de cores, captura de ecrã, Gráficos, design gráfico&#10;&#10;Descrição gerada automaticamente">
            <a:extLst>
              <a:ext uri="{FF2B5EF4-FFF2-40B4-BE49-F238E27FC236}">
                <a16:creationId xmlns:a16="http://schemas.microsoft.com/office/drawing/2014/main" id="{E6B0964B-F703-870D-ABD5-D26A0B031A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644" y="95251"/>
            <a:ext cx="2347472" cy="29935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0</xdr:row>
      <xdr:rowOff>101430</xdr:rowOff>
    </xdr:from>
    <xdr:to>
      <xdr:col>12</xdr:col>
      <xdr:colOff>149197</xdr:colOff>
      <xdr:row>1</xdr:row>
      <xdr:rowOff>123825</xdr:rowOff>
    </xdr:to>
    <xdr:pic>
      <xdr:nvPicPr>
        <xdr:cNvPr id="8" name="Imagem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0" y="101430"/>
          <a:ext cx="1236105" cy="69867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0</xdr:row>
      <xdr:rowOff>123825</xdr:rowOff>
    </xdr:from>
    <xdr:to>
      <xdr:col>12</xdr:col>
      <xdr:colOff>514350</xdr:colOff>
      <xdr:row>1</xdr:row>
      <xdr:rowOff>128129</xdr:rowOff>
    </xdr:to>
    <xdr:pic>
      <xdr:nvPicPr>
        <xdr:cNvPr id="9" name="Imagem 8" descr="Uma imagem com texto, Gráficos, Tipo de letra, logótipo&#10;&#10;Descrição gerada automaticament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123825"/>
          <a:ext cx="1019175" cy="680579"/>
        </a:xfrm>
        <a:prstGeom prst="rect">
          <a:avLst/>
        </a:prstGeom>
      </xdr:spPr>
    </xdr:pic>
    <xdr:clientData/>
  </xdr:twoCellAnchor>
  <xdr:twoCellAnchor>
    <xdr:from>
      <xdr:col>0</xdr:col>
      <xdr:colOff>74084</xdr:colOff>
      <xdr:row>0</xdr:row>
      <xdr:rowOff>42334</xdr:rowOff>
    </xdr:from>
    <xdr:to>
      <xdr:col>3</xdr:col>
      <xdr:colOff>1301448</xdr:colOff>
      <xdr:row>0</xdr:row>
      <xdr:rowOff>627851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667ACD4-A6C0-D044-C6EF-EC6178905E59}"/>
            </a:ext>
          </a:extLst>
        </xdr:cNvPr>
        <xdr:cNvGrpSpPr/>
      </xdr:nvGrpSpPr>
      <xdr:grpSpPr>
        <a:xfrm>
          <a:off x="74084" y="42334"/>
          <a:ext cx="5122031" cy="585517"/>
          <a:chOff x="42334" y="63500"/>
          <a:chExt cx="4942114" cy="585517"/>
        </a:xfrm>
      </xdr:grpSpPr>
      <xdr:pic>
        <xdr:nvPicPr>
          <xdr:cNvPr id="2" name="Imagem 5" descr="Uma imagem com texto, Tipo de letra, Gráficos, design gráfico&#10;&#10;Descrição gerada automaticamente">
            <a:extLst>
              <a:ext uri="{FF2B5EF4-FFF2-40B4-BE49-F238E27FC236}">
                <a16:creationId xmlns:a16="http://schemas.microsoft.com/office/drawing/2014/main" id="{A8CEA908-F694-432E-8CA4-A67CB0A558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620886" y="63500"/>
            <a:ext cx="1055048" cy="5855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" name="Imagem 21" descr="Uma imagem com texto, Tipo de letra, logótipo, Gráficos&#10;&#10;Descrição gerada automaticamente">
            <a:extLst>
              <a:ext uri="{FF2B5EF4-FFF2-40B4-BE49-F238E27FC236}">
                <a16:creationId xmlns:a16="http://schemas.microsoft.com/office/drawing/2014/main" id="{0A16178F-7215-4BFE-8C4A-458156EECD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7521" y="100392"/>
            <a:ext cx="1006927" cy="381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m 3" descr="Uma imagem com Saturação de cores, captura de ecrã, Gráficos, design gráfico&#10;&#10;Descrição gerada automaticamente">
            <a:extLst>
              <a:ext uri="{FF2B5EF4-FFF2-40B4-BE49-F238E27FC236}">
                <a16:creationId xmlns:a16="http://schemas.microsoft.com/office/drawing/2014/main" id="{8D09817B-E959-4BBB-880A-15FDBE1732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334" y="122012"/>
            <a:ext cx="2347472" cy="299357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392909</xdr:colOff>
      <xdr:row>0</xdr:row>
      <xdr:rowOff>148500</xdr:rowOff>
    </xdr:from>
    <xdr:to>
      <xdr:col>10</xdr:col>
      <xdr:colOff>307746</xdr:colOff>
      <xdr:row>1</xdr:row>
      <xdr:rowOff>142875</xdr:rowOff>
    </xdr:to>
    <xdr:pic>
      <xdr:nvPicPr>
        <xdr:cNvPr id="13" name="Imagem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8" y="148500"/>
          <a:ext cx="1284056" cy="673031"/>
        </a:xfrm>
        <a:prstGeom prst="rect">
          <a:avLst/>
        </a:prstGeom>
      </xdr:spPr>
    </xdr:pic>
    <xdr:clientData/>
  </xdr:twoCellAnchor>
  <xdr:twoCellAnchor editAs="oneCell">
    <xdr:from>
      <xdr:col>10</xdr:col>
      <xdr:colOff>502446</xdr:colOff>
      <xdr:row>0</xdr:row>
      <xdr:rowOff>177969</xdr:rowOff>
    </xdr:from>
    <xdr:to>
      <xdr:col>11</xdr:col>
      <xdr:colOff>654847</xdr:colOff>
      <xdr:row>1</xdr:row>
      <xdr:rowOff>131388</xdr:rowOff>
    </xdr:to>
    <xdr:pic>
      <xdr:nvPicPr>
        <xdr:cNvPr id="9" name="Imagem 8" descr="Uma imagem com texto, Tipo de letra, Gráficos, logótipo&#10;&#10;Descrição gerada automaticamente">
          <a:extLst>
            <a:ext uri="{FF2B5EF4-FFF2-40B4-BE49-F238E27FC236}">
              <a16:creationId xmlns:a16="http://schemas.microsoft.com/office/drawing/2014/main" id="{705700E2-DF68-4795-9A04-0368BB128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0634" y="177969"/>
          <a:ext cx="938213" cy="632075"/>
        </a:xfrm>
        <a:prstGeom prst="rect">
          <a:avLst/>
        </a:prstGeom>
      </xdr:spPr>
    </xdr:pic>
    <xdr:clientData/>
  </xdr:twoCellAnchor>
  <xdr:twoCellAnchor editAs="oneCell">
    <xdr:from>
      <xdr:col>2</xdr:col>
      <xdr:colOff>875958</xdr:colOff>
      <xdr:row>0</xdr:row>
      <xdr:rowOff>71437</xdr:rowOff>
    </xdr:from>
    <xdr:to>
      <xdr:col>2</xdr:col>
      <xdr:colOff>1931006</xdr:colOff>
      <xdr:row>0</xdr:row>
      <xdr:rowOff>656954</xdr:rowOff>
    </xdr:to>
    <xdr:pic>
      <xdr:nvPicPr>
        <xdr:cNvPr id="2" name="Imagem 5" descr="Uma imagem com texto, Tipo de letra, Gráficos, design gráfico&#10;&#10;Descrição gerada automaticamente">
          <a:extLst>
            <a:ext uri="{FF2B5EF4-FFF2-40B4-BE49-F238E27FC236}">
              <a16:creationId xmlns:a16="http://schemas.microsoft.com/office/drawing/2014/main" id="{682DD836-723C-445D-87B5-9AB0318E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49989" y="71437"/>
          <a:ext cx="1055048" cy="58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232343</xdr:colOff>
      <xdr:row>0</xdr:row>
      <xdr:rowOff>108329</xdr:rowOff>
    </xdr:from>
    <xdr:to>
      <xdr:col>4</xdr:col>
      <xdr:colOff>512988</xdr:colOff>
      <xdr:row>0</xdr:row>
      <xdr:rowOff>490009</xdr:rowOff>
    </xdr:to>
    <xdr:pic>
      <xdr:nvPicPr>
        <xdr:cNvPr id="3" name="Imagem 21" descr="Uma imagem com texto, Tipo de letra, logótipo, Gráficos&#10;&#10;Descrição gerada automaticamente">
          <a:extLst>
            <a:ext uri="{FF2B5EF4-FFF2-40B4-BE49-F238E27FC236}">
              <a16:creationId xmlns:a16="http://schemas.microsoft.com/office/drawing/2014/main" id="{D00788A1-26DE-45C5-8443-CA4A3201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6624" y="108329"/>
          <a:ext cx="1006927" cy="38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0</xdr:row>
      <xdr:rowOff>129949</xdr:rowOff>
    </xdr:from>
    <xdr:to>
      <xdr:col>2</xdr:col>
      <xdr:colOff>644878</xdr:colOff>
      <xdr:row>0</xdr:row>
      <xdr:rowOff>429306</xdr:rowOff>
    </xdr:to>
    <xdr:pic>
      <xdr:nvPicPr>
        <xdr:cNvPr id="4" name="Imagem 3" descr="Uma imagem com Saturação de cores, captura de ecrã, Gráficos, design gráfico&#10;&#10;Descrição gerada automaticamente">
          <a:extLst>
            <a:ext uri="{FF2B5EF4-FFF2-40B4-BE49-F238E27FC236}">
              <a16:creationId xmlns:a16="http://schemas.microsoft.com/office/drawing/2014/main" id="{8B6BFB94-6041-41DE-B663-C1D4A3B87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129949"/>
          <a:ext cx="2347472" cy="29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X86"/>
  <sheetViews>
    <sheetView showGridLines="0" tabSelected="1" zoomScale="60" zoomScaleNormal="60" workbookViewId="0">
      <selection activeCell="G21" sqref="G21:L25"/>
    </sheetView>
  </sheetViews>
  <sheetFormatPr defaultRowHeight="12.5" x14ac:dyDescent="0.25"/>
  <cols>
    <col min="1" max="1" width="6.54296875" customWidth="1"/>
    <col min="2" max="2" width="8.1796875"/>
    <col min="3" max="3" width="18.1796875" bestFit="1" customWidth="1"/>
    <col min="4" max="4" width="8.1796875"/>
    <col min="5" max="5" width="12.1796875"/>
    <col min="6" max="6" width="11.453125"/>
    <col min="7" max="7" width="12.453125" customWidth="1"/>
    <col min="8" max="18" width="13.54296875" customWidth="1"/>
    <col min="19" max="19" width="0.1796875"/>
    <col min="20" max="20" width="7.1796875" customWidth="1"/>
    <col min="21" max="24" width="19.1796875" hidden="1" customWidth="1"/>
  </cols>
  <sheetData>
    <row r="1" spans="1:19" ht="33.75" customHeight="1" x14ac:dyDescent="0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9" ht="24.5" x14ac:dyDescent="0.2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9" ht="24.5" x14ac:dyDescent="0.2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9" ht="24.5" x14ac:dyDescent="0.25">
      <c r="A4" s="190" t="s">
        <v>123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9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</row>
    <row r="6" spans="1:19" ht="27" customHeight="1" x14ac:dyDescent="0.25">
      <c r="A6" s="191" t="s">
        <v>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9" ht="11.2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24" customFormat="1" ht="22.5" customHeight="1" x14ac:dyDescent="0.4">
      <c r="A8" s="192" t="s">
        <v>4</v>
      </c>
      <c r="B8" s="192"/>
      <c r="C8" s="192"/>
      <c r="D8" s="192"/>
      <c r="E8" s="192"/>
      <c r="F8" s="193" t="s">
        <v>93</v>
      </c>
      <c r="G8" s="193"/>
      <c r="H8" s="193"/>
      <c r="I8" s="193"/>
      <c r="J8" s="193"/>
      <c r="K8" s="193"/>
      <c r="L8" s="23" t="s">
        <v>5</v>
      </c>
      <c r="M8" s="194" t="s">
        <v>121</v>
      </c>
      <c r="N8" s="194"/>
      <c r="O8" s="194"/>
      <c r="P8" s="194"/>
      <c r="Q8" s="194"/>
      <c r="R8" s="194"/>
    </row>
    <row r="9" spans="1:19" ht="12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7"/>
      <c r="M9" s="28"/>
      <c r="N9" s="28"/>
      <c r="O9" s="28"/>
      <c r="P9" s="28"/>
      <c r="Q9" s="28"/>
      <c r="R9" s="28"/>
    </row>
    <row r="10" spans="1:19" ht="39.75" customHeight="1" x14ac:dyDescent="0.35">
      <c r="A10" s="195" t="s">
        <v>115</v>
      </c>
      <c r="B10" s="195"/>
      <c r="C10" s="196" t="s">
        <v>132</v>
      </c>
      <c r="D10" s="196"/>
      <c r="E10" s="196"/>
      <c r="F10" s="196"/>
      <c r="G10" s="196"/>
      <c r="H10" s="196"/>
      <c r="I10" s="196"/>
      <c r="J10" s="196"/>
      <c r="K10" s="196"/>
      <c r="L10" s="197" t="s">
        <v>6</v>
      </c>
      <c r="M10" s="197"/>
      <c r="N10" s="198"/>
      <c r="O10" s="198"/>
      <c r="P10" s="198"/>
      <c r="Q10" s="29"/>
      <c r="R10" s="29"/>
      <c r="S10" s="30"/>
    </row>
    <row r="11" spans="1:19" ht="8.25" customHeight="1" x14ac:dyDescent="0.25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4"/>
      <c r="O11" s="34"/>
      <c r="P11" s="34"/>
      <c r="Q11" s="21"/>
      <c r="R11" s="21"/>
    </row>
    <row r="12" spans="1:19" ht="10.5" customHeight="1" x14ac:dyDescent="0.25">
      <c r="A12" s="35"/>
      <c r="B12" s="35"/>
      <c r="D12" s="36"/>
      <c r="E12" s="37"/>
      <c r="F12" s="38"/>
      <c r="G12" s="38"/>
      <c r="H12" s="36"/>
      <c r="I12" s="36"/>
      <c r="K12" s="27"/>
      <c r="L12" s="35"/>
      <c r="M12" s="35"/>
      <c r="N12" s="35"/>
      <c r="O12" s="35"/>
      <c r="P12" s="35"/>
      <c r="Q12" s="21"/>
      <c r="R12" s="21"/>
    </row>
    <row r="13" spans="1:19" ht="17.25" customHeight="1" x14ac:dyDescent="0.45">
      <c r="B13" s="21"/>
      <c r="C13" s="39"/>
      <c r="D13" s="39"/>
      <c r="E13" s="37"/>
      <c r="F13" s="172" t="s">
        <v>7</v>
      </c>
      <c r="G13" s="172"/>
      <c r="H13" s="172"/>
      <c r="I13" s="172"/>
      <c r="J13" s="172"/>
      <c r="K13" s="173" t="s">
        <v>8</v>
      </c>
      <c r="L13" s="173"/>
      <c r="M13" s="173" t="s">
        <v>9</v>
      </c>
      <c r="N13" s="173"/>
      <c r="O13" s="173"/>
      <c r="P13" s="173"/>
      <c r="Q13" s="173"/>
      <c r="R13" s="173"/>
    </row>
    <row r="14" spans="1:19" ht="19.5" customHeight="1" x14ac:dyDescent="0.25">
      <c r="A14" s="174" t="s">
        <v>10</v>
      </c>
      <c r="B14" s="174"/>
      <c r="C14" s="174"/>
      <c r="D14" s="174"/>
      <c r="E14" s="174"/>
      <c r="F14" s="175"/>
      <c r="G14" s="175"/>
      <c r="H14" s="175"/>
      <c r="I14" s="175"/>
      <c r="J14" s="175"/>
      <c r="K14" s="176"/>
      <c r="L14" s="176"/>
      <c r="M14" s="177"/>
      <c r="N14" s="178"/>
      <c r="O14" s="178"/>
      <c r="P14" s="178"/>
      <c r="Q14" s="178"/>
      <c r="R14" s="179"/>
    </row>
    <row r="15" spans="1:19" ht="19.5" customHeight="1" x14ac:dyDescent="0.25">
      <c r="A15" s="174" t="s">
        <v>11</v>
      </c>
      <c r="B15" s="174"/>
      <c r="C15" s="174"/>
      <c r="D15" s="174"/>
      <c r="E15" s="174"/>
      <c r="F15" s="175"/>
      <c r="G15" s="175"/>
      <c r="H15" s="175"/>
      <c r="I15" s="175"/>
      <c r="J15" s="175"/>
      <c r="K15" s="176"/>
      <c r="L15" s="176"/>
      <c r="M15" s="177"/>
      <c r="N15" s="178"/>
      <c r="O15" s="178"/>
      <c r="P15" s="178"/>
      <c r="Q15" s="178"/>
      <c r="R15" s="179"/>
    </row>
    <row r="16" spans="1:19" ht="19.5" customHeight="1" x14ac:dyDescent="0.25">
      <c r="A16" s="174" t="s">
        <v>12</v>
      </c>
      <c r="B16" s="174"/>
      <c r="C16" s="174"/>
      <c r="D16" s="174"/>
      <c r="E16" s="174"/>
      <c r="F16" s="175"/>
      <c r="G16" s="175"/>
      <c r="H16" s="175"/>
      <c r="I16" s="175"/>
      <c r="J16" s="175"/>
      <c r="K16" s="176"/>
      <c r="L16" s="176"/>
      <c r="M16" s="177"/>
      <c r="N16" s="178"/>
      <c r="O16" s="178"/>
      <c r="P16" s="178"/>
      <c r="Q16" s="178"/>
      <c r="R16" s="179"/>
    </row>
    <row r="17" spans="1:24" ht="19.5" customHeight="1" x14ac:dyDescent="0.25">
      <c r="A17" s="174" t="s">
        <v>13</v>
      </c>
      <c r="B17" s="174"/>
      <c r="C17" s="174"/>
      <c r="D17" s="174"/>
      <c r="E17" s="174"/>
      <c r="F17" s="175"/>
      <c r="G17" s="175"/>
      <c r="H17" s="175"/>
      <c r="I17" s="175"/>
      <c r="J17" s="175"/>
      <c r="K17" s="176"/>
      <c r="L17" s="176"/>
      <c r="M17" s="177"/>
      <c r="N17" s="178"/>
      <c r="O17" s="178"/>
      <c r="P17" s="178"/>
      <c r="Q17" s="178"/>
      <c r="R17" s="179"/>
    </row>
    <row r="18" spans="1:24" ht="19.5" customHeight="1" x14ac:dyDescent="0.25">
      <c r="A18" s="174" t="s">
        <v>114</v>
      </c>
      <c r="B18" s="174"/>
      <c r="C18" s="174"/>
      <c r="D18" s="174"/>
      <c r="E18" s="174"/>
      <c r="F18" s="175"/>
      <c r="G18" s="175"/>
      <c r="H18" s="175"/>
      <c r="I18" s="175"/>
      <c r="J18" s="175"/>
      <c r="K18" s="176"/>
      <c r="L18" s="176"/>
      <c r="M18" s="177"/>
      <c r="N18" s="178"/>
      <c r="O18" s="178"/>
      <c r="P18" s="178"/>
      <c r="Q18" s="178"/>
      <c r="R18" s="179"/>
    </row>
    <row r="19" spans="1:24" ht="10.5" customHeight="1" x14ac:dyDescent="0.25">
      <c r="A19" s="40"/>
      <c r="B19" s="40"/>
      <c r="C19" s="41"/>
      <c r="D19" s="41"/>
      <c r="E19" s="41"/>
      <c r="F19" s="42"/>
      <c r="G19" s="42"/>
      <c r="H19" s="42"/>
      <c r="I19" s="33"/>
      <c r="J19" s="33"/>
      <c r="K19" s="43"/>
      <c r="L19" s="43"/>
      <c r="N19" s="34"/>
      <c r="O19" s="34"/>
      <c r="P19" s="34"/>
      <c r="Q19" s="21"/>
      <c r="R19" s="21"/>
    </row>
    <row r="20" spans="1:24" ht="26.25" customHeight="1" x14ac:dyDescent="0.25">
      <c r="A20" s="203" t="s">
        <v>14</v>
      </c>
      <c r="B20" s="203"/>
      <c r="C20" s="204"/>
      <c r="D20" s="187" t="s">
        <v>15</v>
      </c>
      <c r="E20" s="187"/>
      <c r="F20" s="187"/>
      <c r="G20" s="44" t="s">
        <v>116</v>
      </c>
      <c r="H20" s="44" t="s">
        <v>117</v>
      </c>
      <c r="I20" s="44" t="s">
        <v>16</v>
      </c>
      <c r="J20" s="44" t="s">
        <v>17</v>
      </c>
      <c r="K20" s="45" t="s">
        <v>18</v>
      </c>
      <c r="L20" s="45" t="s">
        <v>19</v>
      </c>
      <c r="M20" s="44" t="s">
        <v>20</v>
      </c>
      <c r="N20" s="21"/>
      <c r="O20" s="21"/>
    </row>
    <row r="21" spans="1:24" ht="18" customHeight="1" x14ac:dyDescent="0.25">
      <c r="A21" s="205"/>
      <c r="B21" s="205"/>
      <c r="C21" s="206"/>
      <c r="D21" s="215" t="s">
        <v>21</v>
      </c>
      <c r="E21" s="215"/>
      <c r="F21" s="215"/>
      <c r="G21" s="2"/>
      <c r="H21" s="2"/>
      <c r="I21" s="2"/>
      <c r="J21" s="2"/>
      <c r="K21" s="2"/>
      <c r="L21" s="2"/>
      <c r="M21" s="46">
        <f>SUM(G21:L21)</f>
        <v>0</v>
      </c>
      <c r="N21" s="21"/>
      <c r="O21" s="21"/>
    </row>
    <row r="22" spans="1:24" ht="18" customHeight="1" x14ac:dyDescent="0.25">
      <c r="A22" s="205"/>
      <c r="B22" s="205"/>
      <c r="C22" s="206"/>
      <c r="D22" s="216" t="s">
        <v>22</v>
      </c>
      <c r="E22" s="216"/>
      <c r="F22" s="216"/>
      <c r="G22" s="2"/>
      <c r="H22" s="2"/>
      <c r="I22" s="2"/>
      <c r="J22" s="2"/>
      <c r="K22" s="2"/>
      <c r="L22" s="2"/>
      <c r="M22" s="46">
        <f>SUM(G22:L22)</f>
        <v>0</v>
      </c>
      <c r="N22" s="21"/>
      <c r="O22" s="21"/>
    </row>
    <row r="23" spans="1:24" ht="18" customHeight="1" x14ac:dyDescent="0.25">
      <c r="A23" s="205"/>
      <c r="B23" s="205"/>
      <c r="C23" s="206"/>
      <c r="D23" s="217" t="s">
        <v>23</v>
      </c>
      <c r="E23" s="217"/>
      <c r="F23" s="217"/>
      <c r="G23" s="2"/>
      <c r="H23" s="2"/>
      <c r="I23" s="2"/>
      <c r="J23" s="2"/>
      <c r="K23" s="2"/>
      <c r="L23" s="2"/>
      <c r="M23" s="46">
        <f>SUM(G23:L23)</f>
        <v>0</v>
      </c>
      <c r="N23" s="21"/>
      <c r="O23" s="21"/>
    </row>
    <row r="24" spans="1:24" ht="18" customHeight="1" x14ac:dyDescent="0.25">
      <c r="A24" s="205"/>
      <c r="B24" s="205"/>
      <c r="C24" s="206"/>
      <c r="D24" s="202" t="s">
        <v>24</v>
      </c>
      <c r="E24" s="202"/>
      <c r="F24" s="202"/>
      <c r="G24" s="2"/>
      <c r="H24" s="2"/>
      <c r="I24" s="1"/>
      <c r="J24" s="1"/>
      <c r="K24" s="1"/>
      <c r="L24" s="1"/>
      <c r="M24" s="46">
        <f>SUM(G24:L24)</f>
        <v>0</v>
      </c>
      <c r="N24" s="21"/>
      <c r="O24" s="21"/>
    </row>
    <row r="25" spans="1:24" ht="18" customHeight="1" x14ac:dyDescent="0.25">
      <c r="A25" s="207"/>
      <c r="B25" s="207"/>
      <c r="C25" s="208"/>
      <c r="D25" s="202" t="s">
        <v>25</v>
      </c>
      <c r="E25" s="202"/>
      <c r="F25" s="202"/>
      <c r="G25" s="2"/>
      <c r="H25" s="19"/>
      <c r="I25" s="7"/>
      <c r="J25" s="7"/>
      <c r="K25" s="7"/>
      <c r="L25" s="7"/>
      <c r="M25" s="147">
        <f>SUM(G25:L25)</f>
        <v>0</v>
      </c>
      <c r="N25" s="21"/>
      <c r="O25" s="21"/>
    </row>
    <row r="26" spans="1:24" ht="24.75" customHeight="1" x14ac:dyDescent="0.25">
      <c r="A26" s="47" t="s">
        <v>26</v>
      </c>
      <c r="B26" s="48"/>
      <c r="C26" s="49"/>
      <c r="D26" s="49"/>
      <c r="E26" s="49"/>
      <c r="F26" s="50"/>
      <c r="G26" s="50"/>
      <c r="H26" s="199"/>
      <c r="I26" s="200"/>
      <c r="J26" s="200"/>
      <c r="K26" s="200"/>
      <c r="L26" s="200"/>
      <c r="M26" s="200"/>
      <c r="N26" s="200"/>
      <c r="O26" s="200"/>
      <c r="P26" s="200"/>
      <c r="Q26" s="200"/>
      <c r="R26" s="201"/>
      <c r="S26" s="51"/>
    </row>
    <row r="27" spans="1:24" ht="24.75" customHeight="1" x14ac:dyDescent="0.4">
      <c r="A27" s="52"/>
      <c r="B27" s="40"/>
      <c r="C27" s="41"/>
      <c r="D27" s="41"/>
      <c r="E27" s="41"/>
      <c r="F27" s="42"/>
      <c r="G27" s="42"/>
      <c r="H27" s="53" t="s">
        <v>27</v>
      </c>
      <c r="I27" s="54">
        <v>2024</v>
      </c>
      <c r="J27" s="33"/>
      <c r="K27" s="212" t="s">
        <v>28</v>
      </c>
      <c r="L27" s="213"/>
      <c r="M27" s="213"/>
      <c r="N27" s="213"/>
      <c r="O27" s="213"/>
      <c r="P27" s="213"/>
      <c r="Q27" s="213"/>
      <c r="R27" s="214"/>
      <c r="S27" s="51"/>
    </row>
    <row r="28" spans="1:24" ht="46.5" customHeight="1" thickBot="1" x14ac:dyDescent="0.3">
      <c r="A28" s="55"/>
      <c r="B28" s="185" t="s">
        <v>29</v>
      </c>
      <c r="C28" s="186"/>
      <c r="D28" s="186"/>
      <c r="E28" s="186"/>
      <c r="F28" s="56" t="s">
        <v>30</v>
      </c>
      <c r="G28" s="56" t="s">
        <v>31</v>
      </c>
      <c r="H28" s="56" t="s">
        <v>32</v>
      </c>
      <c r="I28" s="56" t="s">
        <v>33</v>
      </c>
      <c r="J28" s="56" t="s">
        <v>118</v>
      </c>
      <c r="K28" s="209" t="s">
        <v>34</v>
      </c>
      <c r="L28" s="210"/>
      <c r="M28" s="211"/>
      <c r="N28" s="56" t="s">
        <v>35</v>
      </c>
      <c r="O28" s="56" t="s">
        <v>36</v>
      </c>
      <c r="P28" s="56" t="s">
        <v>37</v>
      </c>
      <c r="Q28" s="56" t="s">
        <v>38</v>
      </c>
      <c r="R28" s="56" t="s">
        <v>39</v>
      </c>
    </row>
    <row r="29" spans="1:24" ht="15.75" customHeight="1" x14ac:dyDescent="0.25">
      <c r="A29" s="57">
        <v>1</v>
      </c>
      <c r="B29" s="171"/>
      <c r="C29" s="171"/>
      <c r="D29" s="171"/>
      <c r="E29" s="171"/>
      <c r="F29" s="58" t="s">
        <v>40</v>
      </c>
      <c r="G29" s="84"/>
      <c r="H29" s="9"/>
      <c r="I29" s="58" t="s">
        <v>41</v>
      </c>
      <c r="J29" s="59" t="str">
        <f>+$F$8</f>
        <v>Madeira</v>
      </c>
      <c r="K29" s="159"/>
      <c r="L29" s="159"/>
      <c r="M29" s="159"/>
      <c r="N29" s="88"/>
      <c r="O29" s="88"/>
      <c r="P29" s="88"/>
      <c r="Q29" s="140"/>
      <c r="R29" s="89"/>
      <c r="U29" s="8" t="str">
        <f>IF(N29&gt;"",N$28&amp;$I29&amp;$F29&amp;COUNTIFS(N$29:N29,"x"),"")</f>
        <v/>
      </c>
      <c r="V29" s="8" t="str">
        <f>IF(O29&gt;"",O$28&amp;$I29&amp;$F29&amp;COUNTIFS(O$29:O29,"x"),"")</f>
        <v/>
      </c>
      <c r="W29" s="8" t="str">
        <f>IF(P29&gt;"",P$28&amp;$I29&amp;$F29&amp;COUNTIFS(P$29:P29,"x"),"")</f>
        <v/>
      </c>
      <c r="X29" s="8" t="str">
        <f>IF(Q29&gt;"",Q$28&amp;$I29&amp;$F29&amp;COUNTIFS(Q$29:Q29,"x"),"")</f>
        <v/>
      </c>
    </row>
    <row r="30" spans="1:24" ht="15.75" customHeight="1" x14ac:dyDescent="0.25">
      <c r="A30" s="60">
        <v>2</v>
      </c>
      <c r="B30" s="162"/>
      <c r="C30" s="163"/>
      <c r="D30" s="163"/>
      <c r="E30" s="164"/>
      <c r="F30" s="61" t="s">
        <v>40</v>
      </c>
      <c r="G30" s="85"/>
      <c r="H30" s="3"/>
      <c r="I30" s="61" t="s">
        <v>41</v>
      </c>
      <c r="J30" s="62" t="str">
        <f>+$F$8</f>
        <v>Madeira</v>
      </c>
      <c r="K30" s="159"/>
      <c r="L30" s="159"/>
      <c r="M30" s="159"/>
      <c r="N30" s="90"/>
      <c r="O30" s="90"/>
      <c r="P30" s="90"/>
      <c r="Q30" s="141"/>
      <c r="R30" s="91"/>
      <c r="U30" s="8" t="str">
        <f>IF(N30&gt;"",N$28&amp;$I30&amp;$F30&amp;COUNTIFS(N$29:N30,"x"),"")</f>
        <v/>
      </c>
      <c r="V30" s="8" t="str">
        <f>IF(O30&gt;"",O$28&amp;$I30&amp;$F30&amp;COUNTIFS(O$29:O30,"x"),"")</f>
        <v/>
      </c>
      <c r="W30" s="8" t="str">
        <f>IF(P30&gt;"",P$28&amp;$I30&amp;$F30&amp;COUNTIFS(P$29:P30,"x"),"")</f>
        <v/>
      </c>
      <c r="X30" s="8" t="str">
        <f>IF(Q30&gt;"",Q$28&amp;$I30&amp;$F30&amp;COUNTIFS(Q$29:Q30,"x"),"")</f>
        <v/>
      </c>
    </row>
    <row r="31" spans="1:24" ht="15.75" customHeight="1" x14ac:dyDescent="0.25">
      <c r="A31" s="60">
        <v>3</v>
      </c>
      <c r="B31" s="162"/>
      <c r="C31" s="163"/>
      <c r="D31" s="163"/>
      <c r="E31" s="164"/>
      <c r="F31" s="61" t="s">
        <v>40</v>
      </c>
      <c r="G31" s="85"/>
      <c r="H31" s="3"/>
      <c r="I31" s="61" t="s">
        <v>41</v>
      </c>
      <c r="J31" s="62" t="str">
        <f t="shared" ref="J31:J56" si="0">+$F$8</f>
        <v>Madeira</v>
      </c>
      <c r="K31" s="159"/>
      <c r="L31" s="159"/>
      <c r="M31" s="159"/>
      <c r="N31" s="90"/>
      <c r="O31" s="90"/>
      <c r="P31" s="90"/>
      <c r="Q31" s="141"/>
      <c r="R31" s="91"/>
      <c r="U31" s="8" t="str">
        <f>IF(N31&gt;"",N$28&amp;$I31&amp;$F31&amp;COUNTIFS(N$29:N31,"x"),"")</f>
        <v/>
      </c>
      <c r="V31" s="8" t="str">
        <f>IF(O31&gt;"",O$28&amp;$I31&amp;$F31&amp;COUNTIFS(O$29:O31,"x"),"")</f>
        <v/>
      </c>
      <c r="W31" s="8" t="str">
        <f>IF(P31&gt;"",P$28&amp;$I31&amp;$F31&amp;COUNTIFS(P$29:P31,"x"),"")</f>
        <v/>
      </c>
      <c r="X31" s="8" t="str">
        <f>IF(Q31&gt;"",Q$28&amp;$I31&amp;$F31&amp;COUNTIFS(Q$29:Q31,"x"),"")</f>
        <v/>
      </c>
    </row>
    <row r="32" spans="1:24" ht="15.75" customHeight="1" x14ac:dyDescent="0.25">
      <c r="A32" s="60">
        <v>4</v>
      </c>
      <c r="B32" s="162"/>
      <c r="C32" s="163"/>
      <c r="D32" s="163"/>
      <c r="E32" s="164"/>
      <c r="F32" s="61" t="s">
        <v>40</v>
      </c>
      <c r="G32" s="85"/>
      <c r="H32" s="3"/>
      <c r="I32" s="61" t="s">
        <v>41</v>
      </c>
      <c r="J32" s="62" t="str">
        <f t="shared" si="0"/>
        <v>Madeira</v>
      </c>
      <c r="K32" s="159"/>
      <c r="L32" s="159"/>
      <c r="M32" s="159"/>
      <c r="N32" s="90"/>
      <c r="O32" s="90"/>
      <c r="P32" s="90"/>
      <c r="Q32" s="141"/>
      <c r="R32" s="91"/>
      <c r="U32" s="8" t="str">
        <f>IF(N32&gt;"",N$28&amp;$I32&amp;$F32&amp;COUNTIFS(N$29:N32,"x"),"")</f>
        <v/>
      </c>
      <c r="V32" s="8" t="str">
        <f>IF(O32&gt;"",O$28&amp;$I32&amp;$F32&amp;COUNTIFS(O$29:O32,"x"),"")</f>
        <v/>
      </c>
      <c r="W32" s="8" t="str">
        <f>IF(P32&gt;"",P$28&amp;$I32&amp;$F32&amp;COUNTIFS(P$29:P32,"x"),"")</f>
        <v/>
      </c>
      <c r="X32" s="8" t="str">
        <f>IF(Q32&gt;"",Q$28&amp;$I32&amp;$F32&amp;COUNTIFS(Q$29:Q32,"x"),"")</f>
        <v/>
      </c>
    </row>
    <row r="33" spans="1:24" ht="15.75" customHeight="1" x14ac:dyDescent="0.25">
      <c r="A33" s="60">
        <v>5</v>
      </c>
      <c r="B33" s="162"/>
      <c r="C33" s="163"/>
      <c r="D33" s="163"/>
      <c r="E33" s="164"/>
      <c r="F33" s="63" t="s">
        <v>42</v>
      </c>
      <c r="G33" s="85"/>
      <c r="H33" s="3"/>
      <c r="I33" s="63" t="s">
        <v>41</v>
      </c>
      <c r="J33" s="62" t="str">
        <f t="shared" si="0"/>
        <v>Madeira</v>
      </c>
      <c r="K33" s="159"/>
      <c r="L33" s="159"/>
      <c r="M33" s="159"/>
      <c r="N33" s="92"/>
      <c r="O33" s="92"/>
      <c r="P33" s="92"/>
      <c r="Q33" s="141"/>
      <c r="R33" s="91"/>
      <c r="U33" s="8" t="str">
        <f>IF(N33&gt;"",N$28&amp;$I33&amp;$F33&amp;COUNTIFS(N$33:N33,"x"),"")</f>
        <v/>
      </c>
      <c r="V33" s="8" t="str">
        <f>IF(O33&gt;"",O$28&amp;$I33&amp;$F33&amp;COUNTIFS(O$33:O33,"x"),"")</f>
        <v/>
      </c>
      <c r="W33" s="8" t="str">
        <f>IF(P33&gt;"",P$28&amp;$I33&amp;$F33&amp;COUNTIFS(P$33:P33,"x"),"")</f>
        <v/>
      </c>
      <c r="X33" s="8" t="str">
        <f>IF(Q33&gt;"",Q$28&amp;$I33&amp;$F33&amp;COUNTIFS(Q$33:Q33,"x"),"")</f>
        <v/>
      </c>
    </row>
    <row r="34" spans="1:24" ht="15.75" customHeight="1" x14ac:dyDescent="0.25">
      <c r="A34" s="60">
        <v>6</v>
      </c>
      <c r="B34" s="162"/>
      <c r="C34" s="163"/>
      <c r="D34" s="163"/>
      <c r="E34" s="164"/>
      <c r="F34" s="63" t="s">
        <v>42</v>
      </c>
      <c r="G34" s="85"/>
      <c r="H34" s="3"/>
      <c r="I34" s="63" t="s">
        <v>41</v>
      </c>
      <c r="J34" s="62" t="str">
        <f t="shared" si="0"/>
        <v>Madeira</v>
      </c>
      <c r="K34" s="159"/>
      <c r="L34" s="159"/>
      <c r="M34" s="159"/>
      <c r="N34" s="92"/>
      <c r="O34" s="92"/>
      <c r="P34" s="92"/>
      <c r="Q34" s="141"/>
      <c r="R34" s="91"/>
      <c r="U34" s="8" t="str">
        <f>IF(N34&gt;"",N$28&amp;$I34&amp;$F34&amp;COUNTIFS(N$33:N34,"x"),"")</f>
        <v/>
      </c>
      <c r="V34" s="8" t="str">
        <f>IF(O34&gt;"",O$28&amp;$I34&amp;$F34&amp;COUNTIFS(O$33:O34,"x"),"")</f>
        <v/>
      </c>
      <c r="W34" s="8" t="str">
        <f>IF(P34&gt;"",P$28&amp;$I34&amp;$F34&amp;COUNTIFS(P$33:P34,"x"),"")</f>
        <v/>
      </c>
      <c r="X34" s="8" t="str">
        <f>IF(Q34&gt;"",Q$28&amp;$I34&amp;$F34&amp;COUNTIFS(Q$33:Q34,"x"),"")</f>
        <v/>
      </c>
    </row>
    <row r="35" spans="1:24" ht="15.75" customHeight="1" x14ac:dyDescent="0.25">
      <c r="A35" s="60">
        <v>7</v>
      </c>
      <c r="B35" s="162"/>
      <c r="C35" s="163"/>
      <c r="D35" s="163"/>
      <c r="E35" s="164"/>
      <c r="F35" s="63" t="s">
        <v>42</v>
      </c>
      <c r="G35" s="85"/>
      <c r="H35" s="3"/>
      <c r="I35" s="63" t="s">
        <v>41</v>
      </c>
      <c r="J35" s="62" t="str">
        <f t="shared" si="0"/>
        <v>Madeira</v>
      </c>
      <c r="K35" s="159"/>
      <c r="L35" s="159"/>
      <c r="M35" s="159"/>
      <c r="N35" s="92"/>
      <c r="O35" s="92"/>
      <c r="P35" s="92"/>
      <c r="Q35" s="141"/>
      <c r="R35" s="91"/>
      <c r="U35" s="8" t="str">
        <f>IF(N35&gt;"",N$28&amp;$I35&amp;$F35&amp;COUNTIFS(N$33:N35,"x"),"")</f>
        <v/>
      </c>
      <c r="V35" s="8" t="str">
        <f>IF(O35&gt;"",O$28&amp;$I35&amp;$F35&amp;COUNTIFS(O$33:O35,"x"),"")</f>
        <v/>
      </c>
      <c r="W35" s="8" t="str">
        <f>IF(P35&gt;"",P$28&amp;$I35&amp;$F35&amp;COUNTIFS(P$33:P35,"x"),"")</f>
        <v/>
      </c>
      <c r="X35" s="8" t="str">
        <f>IF(Q35&gt;"",Q$28&amp;$I35&amp;$F35&amp;COUNTIFS(Q$33:Q35,"x"),"")</f>
        <v/>
      </c>
    </row>
    <row r="36" spans="1:24" ht="15.75" customHeight="1" thickBot="1" x14ac:dyDescent="0.3">
      <c r="A36" s="64">
        <v>8</v>
      </c>
      <c r="B36" s="168"/>
      <c r="C36" s="169"/>
      <c r="D36" s="169"/>
      <c r="E36" s="160"/>
      <c r="F36" s="65" t="s">
        <v>42</v>
      </c>
      <c r="G36" s="86"/>
      <c r="H36" s="15"/>
      <c r="I36" s="65" t="s">
        <v>41</v>
      </c>
      <c r="J36" s="66" t="str">
        <f t="shared" si="0"/>
        <v>Madeira</v>
      </c>
      <c r="K36" s="161"/>
      <c r="L36" s="161"/>
      <c r="M36" s="161"/>
      <c r="N36" s="93"/>
      <c r="O36" s="93"/>
      <c r="P36" s="93"/>
      <c r="Q36" s="142"/>
      <c r="R36" s="94"/>
      <c r="U36" s="8" t="str">
        <f>IF(N36&gt;"",N$28&amp;$I36&amp;$F36&amp;COUNTIFS(N$33:N36,"x"),"")</f>
        <v/>
      </c>
      <c r="V36" s="8" t="str">
        <f>IF(O36&gt;"",O$28&amp;$I36&amp;$F36&amp;COUNTIFS(O$33:O36,"x"),"")</f>
        <v/>
      </c>
      <c r="W36" s="8" t="str">
        <f>IF(P36&gt;"",P$28&amp;$I36&amp;$F36&amp;COUNTIFS(P$33:P36,"x"),"")</f>
        <v/>
      </c>
      <c r="X36" s="8" t="str">
        <f>IF(Q36&gt;"",Q$28&amp;$I36&amp;$F36&amp;COUNTIFS(Q$33:Q36,"x"),"")</f>
        <v/>
      </c>
    </row>
    <row r="37" spans="1:24" ht="15.75" customHeight="1" x14ac:dyDescent="0.25">
      <c r="A37" s="137">
        <v>9</v>
      </c>
      <c r="B37" s="170"/>
      <c r="C37" s="170"/>
      <c r="D37" s="170"/>
      <c r="E37" s="170"/>
      <c r="F37" s="67" t="s">
        <v>40</v>
      </c>
      <c r="G37" s="87"/>
      <c r="H37" s="14"/>
      <c r="I37" s="67" t="s">
        <v>43</v>
      </c>
      <c r="J37" s="68" t="str">
        <f t="shared" si="0"/>
        <v>Madeira</v>
      </c>
      <c r="K37" s="170"/>
      <c r="L37" s="170"/>
      <c r="M37" s="170"/>
      <c r="N37" s="95"/>
      <c r="O37" s="95"/>
      <c r="P37" s="95"/>
      <c r="Q37" s="95"/>
      <c r="R37" s="89"/>
      <c r="U37" s="8" t="str">
        <f>IF(N37&gt;"",N$28&amp;$I37&amp;$F37&amp;COUNTIFS(N$37:N37,"x"),"")</f>
        <v/>
      </c>
      <c r="V37" s="8" t="str">
        <f>IF(O37&gt;"",O$28&amp;$I37&amp;$F37&amp;COUNTIFS(O$37:O37,"x"),"")</f>
        <v/>
      </c>
      <c r="W37" s="8" t="str">
        <f>IF(P37&gt;"",P$28&amp;$I37&amp;$F37&amp;COUNTIFS(P$37:P37,"x"),"")</f>
        <v/>
      </c>
      <c r="X37" s="8" t="str">
        <f>IF(Q37&gt;"",Q$28&amp;$I37&amp;$F37&amp;COUNTIFS(Q$37:Q37,"x"),"")</f>
        <v/>
      </c>
    </row>
    <row r="38" spans="1:24" ht="15.75" customHeight="1" x14ac:dyDescent="0.25">
      <c r="A38" s="138">
        <v>10</v>
      </c>
      <c r="B38" s="159"/>
      <c r="C38" s="159"/>
      <c r="D38" s="159"/>
      <c r="E38" s="159"/>
      <c r="F38" s="61" t="s">
        <v>40</v>
      </c>
      <c r="G38" s="85"/>
      <c r="H38" s="14"/>
      <c r="I38" s="61" t="s">
        <v>43</v>
      </c>
      <c r="J38" s="62" t="str">
        <f t="shared" si="0"/>
        <v>Madeira</v>
      </c>
      <c r="K38" s="159"/>
      <c r="L38" s="159"/>
      <c r="M38" s="159"/>
      <c r="N38" s="90"/>
      <c r="O38" s="90"/>
      <c r="P38" s="90"/>
      <c r="Q38" s="90"/>
      <c r="R38" s="91"/>
      <c r="U38" s="8" t="str">
        <f>IF(N38&gt;"",N$28&amp;$I38&amp;$F38&amp;COUNTIFS(N$37:N38,"x"),"")</f>
        <v/>
      </c>
      <c r="V38" s="8" t="str">
        <f>IF(O38&gt;"",O$28&amp;$I38&amp;$F38&amp;COUNTIFS(O$37:O38,"x"),"")</f>
        <v/>
      </c>
      <c r="W38" s="8" t="str">
        <f>IF(P38&gt;"",P$28&amp;$I38&amp;$F38&amp;COUNTIFS(P$37:P38,"x"),"")</f>
        <v/>
      </c>
      <c r="X38" s="8" t="str">
        <f>IF(Q38&gt;"",Q$28&amp;$I38&amp;$F38&amp;COUNTIFS(Q$37:Q38,"x"),"")</f>
        <v/>
      </c>
    </row>
    <row r="39" spans="1:24" ht="15.75" customHeight="1" x14ac:dyDescent="0.25">
      <c r="A39" s="138">
        <v>11</v>
      </c>
      <c r="B39" s="162"/>
      <c r="C39" s="163"/>
      <c r="D39" s="163"/>
      <c r="E39" s="164"/>
      <c r="F39" s="61" t="s">
        <v>40</v>
      </c>
      <c r="G39" s="85"/>
      <c r="H39" s="14"/>
      <c r="I39" s="61" t="s">
        <v>43</v>
      </c>
      <c r="J39" s="62" t="str">
        <f t="shared" si="0"/>
        <v>Madeira</v>
      </c>
      <c r="K39" s="156"/>
      <c r="L39" s="157"/>
      <c r="M39" s="158"/>
      <c r="N39" s="90"/>
      <c r="O39" s="90"/>
      <c r="P39" s="90"/>
      <c r="Q39" s="90"/>
      <c r="R39" s="91"/>
      <c r="U39" s="8" t="str">
        <f>IF(N39&gt;"",N$28&amp;$I39&amp;$F39&amp;COUNTIFS(N$37:N39,"x"),"")</f>
        <v/>
      </c>
      <c r="V39" s="8" t="str">
        <f>IF(O39&gt;"",O$28&amp;$I39&amp;$F39&amp;COUNTIFS(O$37:O39,"x"),"")</f>
        <v/>
      </c>
      <c r="W39" s="8" t="str">
        <f>IF(P39&gt;"",P$28&amp;$I39&amp;$F39&amp;COUNTIFS(P$37:P39,"x"),"")</f>
        <v/>
      </c>
      <c r="X39" s="8" t="str">
        <f>IF(Q39&gt;"",Q$28&amp;$I39&amp;$F39&amp;COUNTIFS(Q$37:Q39,"x"),"")</f>
        <v/>
      </c>
    </row>
    <row r="40" spans="1:24" ht="15.75" customHeight="1" x14ac:dyDescent="0.25">
      <c r="A40" s="138">
        <v>12</v>
      </c>
      <c r="B40" s="159"/>
      <c r="C40" s="159"/>
      <c r="D40" s="159"/>
      <c r="E40" s="159"/>
      <c r="F40" s="61" t="s">
        <v>40</v>
      </c>
      <c r="G40" s="85"/>
      <c r="H40" s="14"/>
      <c r="I40" s="61" t="s">
        <v>43</v>
      </c>
      <c r="J40" s="62" t="str">
        <f t="shared" si="0"/>
        <v>Madeira</v>
      </c>
      <c r="K40" s="162"/>
      <c r="L40" s="163"/>
      <c r="M40" s="164"/>
      <c r="N40" s="90"/>
      <c r="O40" s="90"/>
      <c r="P40" s="90"/>
      <c r="Q40" s="90"/>
      <c r="R40" s="91"/>
      <c r="U40" s="8" t="str">
        <f>IF(N40&gt;"",N$28&amp;$I40&amp;$F40&amp;COUNTIFS(N$37:N40,"x"),"")</f>
        <v/>
      </c>
      <c r="V40" s="8" t="str">
        <f>IF(O40&gt;"",O$28&amp;$I40&amp;$F40&amp;COUNTIFS(O$37:O40,"x"),"")</f>
        <v/>
      </c>
      <c r="W40" s="8" t="str">
        <f>IF(P40&gt;"",P$28&amp;$I40&amp;$F40&amp;COUNTIFS(P$37:P40,"x"),"")</f>
        <v/>
      </c>
      <c r="X40" s="8" t="str">
        <f>IF(Q40&gt;"",Q$28&amp;$I40&amp;$F40&amp;COUNTIFS(Q$37:Q40,"x"),"")</f>
        <v/>
      </c>
    </row>
    <row r="41" spans="1:24" ht="15.75" customHeight="1" x14ac:dyDescent="0.25">
      <c r="A41" s="138">
        <v>13</v>
      </c>
      <c r="B41" s="159"/>
      <c r="C41" s="159"/>
      <c r="D41" s="159"/>
      <c r="E41" s="159"/>
      <c r="F41" s="61" t="s">
        <v>40</v>
      </c>
      <c r="G41" s="85"/>
      <c r="H41" s="14"/>
      <c r="I41" s="61" t="s">
        <v>43</v>
      </c>
      <c r="J41" s="62" t="str">
        <f t="shared" si="0"/>
        <v>Madeira</v>
      </c>
      <c r="K41" s="159"/>
      <c r="L41" s="159"/>
      <c r="M41" s="159"/>
      <c r="N41" s="90"/>
      <c r="O41" s="90"/>
      <c r="P41" s="90"/>
      <c r="Q41" s="90"/>
      <c r="R41" s="91"/>
      <c r="U41" s="8" t="str">
        <f>IF(N41&gt;"",N$28&amp;$I41&amp;$F41&amp;COUNTIFS(N$37:N41,"x"),"")</f>
        <v/>
      </c>
      <c r="V41" s="8" t="str">
        <f>IF(O41&gt;"",O$28&amp;$I41&amp;$F41&amp;COUNTIFS(O$37:O41,"x"),"")</f>
        <v/>
      </c>
      <c r="W41" s="8" t="str">
        <f>IF(P41&gt;"",P$28&amp;$I41&amp;$F41&amp;COUNTIFS(P$37:P41,"x"),"")</f>
        <v/>
      </c>
      <c r="X41" s="8" t="str">
        <f>IF(Q41&gt;"",Q$28&amp;$I41&amp;$F41&amp;COUNTIFS(Q$37:Q41,"x"),"")</f>
        <v/>
      </c>
    </row>
    <row r="42" spans="1:24" ht="15.75" customHeight="1" x14ac:dyDescent="0.25">
      <c r="A42" s="138">
        <v>14</v>
      </c>
      <c r="B42" s="159"/>
      <c r="C42" s="159"/>
      <c r="D42" s="159"/>
      <c r="E42" s="159"/>
      <c r="F42" s="63" t="s">
        <v>42</v>
      </c>
      <c r="G42" s="85"/>
      <c r="H42" s="14"/>
      <c r="I42" s="63" t="s">
        <v>43</v>
      </c>
      <c r="J42" s="62" t="str">
        <f t="shared" si="0"/>
        <v>Madeira</v>
      </c>
      <c r="K42" s="159"/>
      <c r="L42" s="159"/>
      <c r="M42" s="159"/>
      <c r="N42" s="92"/>
      <c r="O42" s="92"/>
      <c r="P42" s="92"/>
      <c r="Q42" s="92"/>
      <c r="R42" s="91"/>
      <c r="U42" s="8" t="str">
        <f>IF(N42&gt;"",N$28&amp;$I42&amp;$F42&amp;COUNTIFS(N$42:N42,"x"),"")</f>
        <v/>
      </c>
      <c r="V42" s="8" t="str">
        <f>IF(O42&gt;"",O$28&amp;$I42&amp;$F42&amp;COUNTIFS(O$42:O42,"x"),"")</f>
        <v/>
      </c>
      <c r="W42" s="8" t="str">
        <f>IF(P42&gt;"",P$28&amp;$I42&amp;$F42&amp;COUNTIFS(P$42:P42,"x"),"")</f>
        <v/>
      </c>
      <c r="X42" s="8" t="str">
        <f>IF(Q42&gt;"",Q$28&amp;$I42&amp;$F42&amp;COUNTIFS(Q$42:Q42,"x"),"")</f>
        <v/>
      </c>
    </row>
    <row r="43" spans="1:24" ht="15.75" customHeight="1" x14ac:dyDescent="0.25">
      <c r="A43" s="138">
        <v>15</v>
      </c>
      <c r="B43" s="159"/>
      <c r="C43" s="159"/>
      <c r="D43" s="159"/>
      <c r="E43" s="159"/>
      <c r="F43" s="63" t="s">
        <v>42</v>
      </c>
      <c r="G43" s="85"/>
      <c r="H43" s="14"/>
      <c r="I43" s="63" t="s">
        <v>43</v>
      </c>
      <c r="J43" s="62" t="str">
        <f t="shared" si="0"/>
        <v>Madeira</v>
      </c>
      <c r="K43" s="159"/>
      <c r="L43" s="159"/>
      <c r="M43" s="159"/>
      <c r="N43" s="92"/>
      <c r="O43" s="92"/>
      <c r="P43" s="92"/>
      <c r="Q43" s="92"/>
      <c r="R43" s="91"/>
      <c r="U43" s="8" t="str">
        <f>IF(N43&gt;"",N$28&amp;$I43&amp;$F43&amp;COUNTIFS(N$42:N43,"x"),"")</f>
        <v/>
      </c>
      <c r="V43" s="8" t="str">
        <f>IF(O43&gt;"",O$28&amp;$I43&amp;$F43&amp;COUNTIFS(O$42:O43,"x"),"")</f>
        <v/>
      </c>
      <c r="W43" s="8" t="str">
        <f>IF(P43&gt;"",P$28&amp;$I43&amp;$F43&amp;COUNTIFS(P$42:P43,"x"),"")</f>
        <v/>
      </c>
      <c r="X43" s="8" t="str">
        <f>IF(Q43&gt;"",Q$28&amp;$I43&amp;$F43&amp;COUNTIFS(Q$42:Q43,"x"),"")</f>
        <v/>
      </c>
    </row>
    <row r="44" spans="1:24" ht="15.75" customHeight="1" x14ac:dyDescent="0.25">
      <c r="A44" s="138">
        <v>16</v>
      </c>
      <c r="B44" s="162"/>
      <c r="C44" s="163"/>
      <c r="D44" s="163"/>
      <c r="E44" s="164"/>
      <c r="F44" s="63" t="s">
        <v>42</v>
      </c>
      <c r="G44" s="85"/>
      <c r="H44" s="14"/>
      <c r="I44" s="63" t="s">
        <v>43</v>
      </c>
      <c r="J44" s="62" t="str">
        <f t="shared" si="0"/>
        <v>Madeira</v>
      </c>
      <c r="K44" s="162"/>
      <c r="L44" s="163"/>
      <c r="M44" s="164"/>
      <c r="N44" s="92"/>
      <c r="O44" s="92"/>
      <c r="P44" s="92"/>
      <c r="Q44" s="92"/>
      <c r="R44" s="91"/>
      <c r="U44" s="8" t="str">
        <f>IF(N44&gt;"",N$28&amp;$I44&amp;$F44&amp;COUNTIFS(N$42:N44,"x"),"")</f>
        <v/>
      </c>
      <c r="V44" s="8" t="str">
        <f>IF(O44&gt;"",O$28&amp;$I44&amp;$F44&amp;COUNTIFS(O$42:O44,"x"),"")</f>
        <v/>
      </c>
      <c r="W44" s="8" t="str">
        <f>IF(P44&gt;"",P$28&amp;$I44&amp;$F44&amp;COUNTIFS(P$42:P44,"x"),"")</f>
        <v/>
      </c>
      <c r="X44" s="8" t="str">
        <f>IF(Q44&gt;"",Q$28&amp;$I44&amp;$F44&amp;COUNTIFS(Q$42:Q44,"x"),"")</f>
        <v/>
      </c>
    </row>
    <row r="45" spans="1:24" ht="15.75" customHeight="1" x14ac:dyDescent="0.25">
      <c r="A45" s="138">
        <v>17</v>
      </c>
      <c r="B45" s="159"/>
      <c r="C45" s="159"/>
      <c r="D45" s="159"/>
      <c r="E45" s="159"/>
      <c r="F45" s="63" t="s">
        <v>42</v>
      </c>
      <c r="G45" s="85"/>
      <c r="H45" s="14"/>
      <c r="I45" s="63" t="s">
        <v>43</v>
      </c>
      <c r="J45" s="62" t="str">
        <f t="shared" si="0"/>
        <v>Madeira</v>
      </c>
      <c r="K45" s="159"/>
      <c r="L45" s="159"/>
      <c r="M45" s="159"/>
      <c r="N45" s="92"/>
      <c r="O45" s="92"/>
      <c r="P45" s="92"/>
      <c r="Q45" s="92"/>
      <c r="R45" s="91"/>
      <c r="U45" s="8" t="str">
        <f>IF(N45&gt;"",N$28&amp;$I45&amp;$F45&amp;COUNTIFS(N$42:N45,"x"),"")</f>
        <v/>
      </c>
      <c r="V45" s="8" t="str">
        <f>IF(O45&gt;"",O$28&amp;$I45&amp;$F45&amp;COUNTIFS(O$42:O45,"x"),"")</f>
        <v/>
      </c>
      <c r="W45" s="8" t="str">
        <f>IF(P45&gt;"",P$28&amp;$I45&amp;$F45&amp;COUNTIFS(P$42:P45,"x"),"")</f>
        <v/>
      </c>
      <c r="X45" s="8" t="str">
        <f>IF(Q45&gt;"",Q$28&amp;$I45&amp;$F45&amp;COUNTIFS(Q$42:Q45,"x"),"")</f>
        <v/>
      </c>
    </row>
    <row r="46" spans="1:24" ht="15.75" customHeight="1" thickBot="1" x14ac:dyDescent="0.3">
      <c r="A46" s="139">
        <v>18</v>
      </c>
      <c r="B46" s="161"/>
      <c r="C46" s="161"/>
      <c r="D46" s="161"/>
      <c r="E46" s="161"/>
      <c r="F46" s="65" t="s">
        <v>42</v>
      </c>
      <c r="G46" s="86"/>
      <c r="H46" s="18"/>
      <c r="I46" s="65" t="s">
        <v>43</v>
      </c>
      <c r="J46" s="66" t="str">
        <f t="shared" si="0"/>
        <v>Madeira</v>
      </c>
      <c r="K46" s="161"/>
      <c r="L46" s="161"/>
      <c r="M46" s="161"/>
      <c r="N46" s="93"/>
      <c r="O46" s="93"/>
      <c r="P46" s="93"/>
      <c r="Q46" s="93"/>
      <c r="R46" s="94"/>
      <c r="U46" s="8" t="str">
        <f>IF(N46&gt;"",N$28&amp;$I46&amp;$F46&amp;COUNTIFS(N$42:N46,"x"),"")</f>
        <v/>
      </c>
      <c r="V46" s="8" t="str">
        <f>IF(O46&gt;"",O$28&amp;$I46&amp;$F46&amp;COUNTIFS(O$42:O46,"x"),"")</f>
        <v/>
      </c>
      <c r="W46" s="8" t="str">
        <f>IF(P46&gt;"",P$28&amp;$I46&amp;$F46&amp;COUNTIFS(P$42:P46,"x"),"")</f>
        <v/>
      </c>
      <c r="X46" s="8" t="str">
        <f>IF(Q46&gt;"",Q$28&amp;$I46&amp;$F46&amp;COUNTIFS(Q$42:Q46,"x"),"")</f>
        <v/>
      </c>
    </row>
    <row r="47" spans="1:24" ht="15.75" customHeight="1" x14ac:dyDescent="0.25">
      <c r="A47" s="137">
        <v>19</v>
      </c>
      <c r="B47" s="170"/>
      <c r="C47" s="170"/>
      <c r="D47" s="170"/>
      <c r="E47" s="170"/>
      <c r="F47" s="67" t="s">
        <v>40</v>
      </c>
      <c r="G47" s="87"/>
      <c r="H47" s="9"/>
      <c r="I47" s="67" t="s">
        <v>44</v>
      </c>
      <c r="J47" s="68" t="str">
        <f t="shared" si="0"/>
        <v>Madeira</v>
      </c>
      <c r="K47" s="170"/>
      <c r="L47" s="170"/>
      <c r="M47" s="170"/>
      <c r="N47" s="95"/>
      <c r="O47" s="95"/>
      <c r="P47" s="95"/>
      <c r="Q47" s="140"/>
      <c r="R47" s="89"/>
      <c r="U47" s="8" t="str">
        <f>IF(N47&gt;"",N$28&amp;$I47&amp;$F47&amp;COUNTIFS(N$47:N47,"x"),"")</f>
        <v/>
      </c>
      <c r="V47" s="8" t="str">
        <f>IF(O47&gt;"",O$28&amp;$I47&amp;$F47&amp;COUNTIFS(O$47:O47,"x"),"")</f>
        <v/>
      </c>
      <c r="W47" s="8" t="str">
        <f>IF(P47&gt;"",P$28&amp;$I47&amp;$F47&amp;COUNTIFS(P$47:P47,"x"),"")</f>
        <v/>
      </c>
      <c r="X47" s="8" t="str">
        <f>IF(Q47&gt;"",Q$28&amp;$I47&amp;$F47&amp;COUNTIFS(Q$47:Q47,"x"),"")</f>
        <v/>
      </c>
    </row>
    <row r="48" spans="1:24" ht="15.75" customHeight="1" x14ac:dyDescent="0.25">
      <c r="A48" s="138">
        <v>20</v>
      </c>
      <c r="B48" s="159"/>
      <c r="C48" s="159"/>
      <c r="D48" s="159"/>
      <c r="E48" s="159"/>
      <c r="F48" s="61" t="s">
        <v>40</v>
      </c>
      <c r="G48" s="85"/>
      <c r="H48" s="3"/>
      <c r="I48" s="61" t="s">
        <v>44</v>
      </c>
      <c r="J48" s="62" t="str">
        <f t="shared" si="0"/>
        <v>Madeira</v>
      </c>
      <c r="K48" s="159"/>
      <c r="L48" s="159"/>
      <c r="M48" s="159"/>
      <c r="N48" s="90"/>
      <c r="O48" s="90"/>
      <c r="P48" s="90"/>
      <c r="Q48" s="141"/>
      <c r="R48" s="91"/>
      <c r="U48" s="8" t="str">
        <f>IF(N48&gt;"",N$28&amp;$I48&amp;$F48&amp;COUNTIFS(N$47:N48,"x"),"")</f>
        <v/>
      </c>
      <c r="V48" s="8" t="str">
        <f>IF(O48&gt;"",O$28&amp;$I48&amp;$F48&amp;COUNTIFS(O$47:O48,"x"),"")</f>
        <v/>
      </c>
      <c r="W48" s="8" t="str">
        <f>IF(P48&gt;"",P$28&amp;$I48&amp;$F48&amp;COUNTIFS(P$47:P48,"x"),"")</f>
        <v/>
      </c>
      <c r="X48" s="8" t="str">
        <f>IF(Q48&gt;"",Q$28&amp;$I48&amp;$F48&amp;COUNTIFS(Q$47:Q48,"x"),"")</f>
        <v/>
      </c>
    </row>
    <row r="49" spans="1:24" ht="15.75" customHeight="1" x14ac:dyDescent="0.25">
      <c r="A49" s="138">
        <v>21</v>
      </c>
      <c r="B49" s="159"/>
      <c r="C49" s="159"/>
      <c r="D49" s="159"/>
      <c r="E49" s="159"/>
      <c r="F49" s="61" t="s">
        <v>40</v>
      </c>
      <c r="G49" s="85"/>
      <c r="H49" s="3"/>
      <c r="I49" s="61" t="s">
        <v>44</v>
      </c>
      <c r="J49" s="62" t="str">
        <f t="shared" si="0"/>
        <v>Madeira</v>
      </c>
      <c r="K49" s="159"/>
      <c r="L49" s="159"/>
      <c r="M49" s="159"/>
      <c r="N49" s="90"/>
      <c r="O49" s="90"/>
      <c r="P49" s="90"/>
      <c r="Q49" s="141"/>
      <c r="R49" s="91"/>
      <c r="U49" s="8" t="str">
        <f>IF(N49&gt;"",N$28&amp;$I49&amp;$F49&amp;COUNTIFS(N$47:N49,"x"),"")</f>
        <v/>
      </c>
      <c r="V49" s="8" t="str">
        <f>IF(O49&gt;"",O$28&amp;$I49&amp;$F49&amp;COUNTIFS(O$47:O49,"x"),"")</f>
        <v/>
      </c>
      <c r="W49" s="8" t="str">
        <f>IF(P49&gt;"",P$28&amp;$I49&amp;$F49&amp;COUNTIFS(P$47:P49,"x"),"")</f>
        <v/>
      </c>
      <c r="X49" s="8" t="str">
        <f>IF(Q49&gt;"",Q$28&amp;$I49&amp;$F49&amp;COUNTIFS(Q$47:Q49,"x"),"")</f>
        <v/>
      </c>
    </row>
    <row r="50" spans="1:24" ht="15.75" customHeight="1" x14ac:dyDescent="0.25">
      <c r="A50" s="138">
        <v>22</v>
      </c>
      <c r="B50" s="159"/>
      <c r="C50" s="159"/>
      <c r="D50" s="159"/>
      <c r="E50" s="159"/>
      <c r="F50" s="61" t="s">
        <v>40</v>
      </c>
      <c r="G50" s="85"/>
      <c r="H50" s="3"/>
      <c r="I50" s="61" t="s">
        <v>44</v>
      </c>
      <c r="J50" s="62" t="str">
        <f t="shared" si="0"/>
        <v>Madeira</v>
      </c>
      <c r="K50" s="159"/>
      <c r="L50" s="159"/>
      <c r="M50" s="159"/>
      <c r="N50" s="90"/>
      <c r="O50" s="90"/>
      <c r="P50" s="90"/>
      <c r="Q50" s="141"/>
      <c r="R50" s="91"/>
      <c r="U50" s="8" t="str">
        <f>IF(N50&gt;"",N$28&amp;$I50&amp;$F50&amp;COUNTIFS(N$47:N50,"x"),"")</f>
        <v/>
      </c>
      <c r="V50" s="8" t="str">
        <f>IF(O50&gt;"",O$28&amp;$I50&amp;$F50&amp;COUNTIFS(O$47:O50,"x"),"")</f>
        <v/>
      </c>
      <c r="W50" s="8" t="str">
        <f>IF(P50&gt;"",P$28&amp;$I50&amp;$F50&amp;COUNTIFS(P$47:P50,"x"),"")</f>
        <v/>
      </c>
      <c r="X50" s="8" t="str">
        <f>IF(Q50&gt;"",Q$28&amp;$I50&amp;$F50&amp;COUNTIFS(Q$47:Q50,"x"),"")</f>
        <v/>
      </c>
    </row>
    <row r="51" spans="1:24" ht="15.75" customHeight="1" x14ac:dyDescent="0.25">
      <c r="A51" s="138">
        <v>23</v>
      </c>
      <c r="B51" s="159"/>
      <c r="C51" s="159"/>
      <c r="D51" s="159"/>
      <c r="E51" s="159"/>
      <c r="F51" s="63" t="s">
        <v>42</v>
      </c>
      <c r="G51" s="85"/>
      <c r="H51" s="3"/>
      <c r="I51" s="63" t="s">
        <v>44</v>
      </c>
      <c r="J51" s="62" t="str">
        <f t="shared" si="0"/>
        <v>Madeira</v>
      </c>
      <c r="K51" s="159"/>
      <c r="L51" s="159"/>
      <c r="M51" s="159"/>
      <c r="N51" s="92"/>
      <c r="O51" s="92"/>
      <c r="P51" s="92"/>
      <c r="Q51" s="141"/>
      <c r="R51" s="91"/>
      <c r="U51" s="8" t="str">
        <f>IF(N51&gt;"",N$28&amp;$I51&amp;$F51&amp;COUNTIFS(N$51:N51,"x"),"")</f>
        <v/>
      </c>
      <c r="V51" s="8" t="str">
        <f>IF(O51&gt;"",O$28&amp;$I51&amp;$F51&amp;COUNTIFS(O$51:O51,"x"),"")</f>
        <v/>
      </c>
      <c r="W51" s="8" t="str">
        <f>IF(P51&gt;"",P$28&amp;$I51&amp;$F51&amp;COUNTIFS(P$51:P51,"x"),"")</f>
        <v/>
      </c>
      <c r="X51" s="8" t="str">
        <f>IF(Q51&gt;"",Q$28&amp;$I51&amp;$F51&amp;COUNTIFS(Q$51:Q51,"x"),"")</f>
        <v/>
      </c>
    </row>
    <row r="52" spans="1:24" ht="15.75" customHeight="1" x14ac:dyDescent="0.25">
      <c r="A52" s="138">
        <v>24</v>
      </c>
      <c r="B52" s="159"/>
      <c r="C52" s="159"/>
      <c r="D52" s="159"/>
      <c r="E52" s="159"/>
      <c r="F52" s="63" t="s">
        <v>42</v>
      </c>
      <c r="G52" s="85"/>
      <c r="H52" s="3"/>
      <c r="I52" s="63" t="s">
        <v>44</v>
      </c>
      <c r="J52" s="62" t="str">
        <f t="shared" si="0"/>
        <v>Madeira</v>
      </c>
      <c r="K52" s="159"/>
      <c r="L52" s="159"/>
      <c r="M52" s="159"/>
      <c r="N52" s="92"/>
      <c r="O52" s="92"/>
      <c r="P52" s="92"/>
      <c r="Q52" s="141"/>
      <c r="R52" s="91"/>
      <c r="U52" s="8" t="str">
        <f>IF(N52&gt;"",N$28&amp;$I52&amp;$F52&amp;COUNTIFS(N$51:N52,"x"),"")</f>
        <v/>
      </c>
      <c r="V52" s="8" t="str">
        <f>IF(O52&gt;"",O$28&amp;$I52&amp;$F52&amp;COUNTIFS(O$51:O52,"x"),"")</f>
        <v/>
      </c>
      <c r="W52" s="8" t="str">
        <f>IF(P52&gt;"",P$28&amp;$I52&amp;$F52&amp;COUNTIFS(P$51:P52,"x"),"")</f>
        <v/>
      </c>
      <c r="X52" s="8" t="str">
        <f>IF(Q52&gt;"",Q$28&amp;$I52&amp;$F52&amp;COUNTIFS(Q$51:Q52,"x"),"")</f>
        <v/>
      </c>
    </row>
    <row r="53" spans="1:24" ht="15.75" customHeight="1" x14ac:dyDescent="0.25">
      <c r="A53" s="138">
        <v>25</v>
      </c>
      <c r="B53" s="159"/>
      <c r="C53" s="159"/>
      <c r="D53" s="159"/>
      <c r="E53" s="159"/>
      <c r="F53" s="63" t="s">
        <v>42</v>
      </c>
      <c r="G53" s="85"/>
      <c r="H53" s="3"/>
      <c r="I53" s="63" t="s">
        <v>44</v>
      </c>
      <c r="J53" s="62" t="str">
        <f t="shared" si="0"/>
        <v>Madeira</v>
      </c>
      <c r="K53" s="159"/>
      <c r="L53" s="159"/>
      <c r="M53" s="159"/>
      <c r="N53" s="92"/>
      <c r="O53" s="92"/>
      <c r="P53" s="92"/>
      <c r="Q53" s="141"/>
      <c r="R53" s="91"/>
      <c r="U53" s="8" t="str">
        <f>IF(N53&gt;"",N$28&amp;$I53&amp;$F53&amp;COUNTIFS(N$51:N53,"x"),"")</f>
        <v/>
      </c>
      <c r="V53" s="8" t="str">
        <f>IF(O53&gt;"",O$28&amp;$I53&amp;$F53&amp;COUNTIFS(O$51:O53,"x"),"")</f>
        <v/>
      </c>
      <c r="W53" s="8" t="str">
        <f>IF(P53&gt;"",P$28&amp;$I53&amp;$F53&amp;COUNTIFS(P$51:P53,"x"),"")</f>
        <v/>
      </c>
      <c r="X53" s="8" t="str">
        <f>IF(Q53&gt;"",Q$28&amp;$I53&amp;$F53&amp;COUNTIFS(Q$51:Q53,"x"),"")</f>
        <v/>
      </c>
    </row>
    <row r="54" spans="1:24" ht="15.75" customHeight="1" x14ac:dyDescent="0.25">
      <c r="A54" s="138">
        <v>26</v>
      </c>
      <c r="B54" s="159"/>
      <c r="C54" s="159"/>
      <c r="D54" s="159"/>
      <c r="E54" s="159"/>
      <c r="F54" s="63" t="s">
        <v>42</v>
      </c>
      <c r="G54" s="85"/>
      <c r="H54" s="3"/>
      <c r="I54" s="63" t="s">
        <v>44</v>
      </c>
      <c r="J54" s="62" t="str">
        <f t="shared" si="0"/>
        <v>Madeira</v>
      </c>
      <c r="K54" s="159"/>
      <c r="L54" s="159"/>
      <c r="M54" s="159"/>
      <c r="N54" s="92"/>
      <c r="O54" s="92"/>
      <c r="P54" s="92"/>
      <c r="Q54" s="141"/>
      <c r="R54" s="91"/>
      <c r="U54" s="8" t="str">
        <f>IF(N54&gt;"",N$28&amp;$I54&amp;$F54&amp;COUNTIFS(N$51:N54,"x"),"")</f>
        <v/>
      </c>
      <c r="V54" s="8" t="str">
        <f>IF(O54&gt;"",O$28&amp;$I54&amp;$F54&amp;COUNTIFS(O$51:O54,"x"),"")</f>
        <v/>
      </c>
      <c r="W54" s="8" t="str">
        <f>IF(P54&gt;"",P$28&amp;$I54&amp;$F54&amp;COUNTIFS(P$51:P54,"x"),"")</f>
        <v/>
      </c>
      <c r="X54" s="8" t="str">
        <f>IF(Q54&gt;"",Q$28&amp;$I54&amp;$F54&amp;COUNTIFS(Q$51:Q54,"x"),"")</f>
        <v/>
      </c>
    </row>
    <row r="55" spans="1:24" ht="15.75" customHeight="1" x14ac:dyDescent="0.25">
      <c r="A55" s="138">
        <v>27</v>
      </c>
      <c r="B55" s="159"/>
      <c r="C55" s="159"/>
      <c r="D55" s="159"/>
      <c r="E55" s="159"/>
      <c r="F55" s="62" t="s">
        <v>45</v>
      </c>
      <c r="G55" s="85"/>
      <c r="H55" s="3"/>
      <c r="I55" s="62" t="s">
        <v>46</v>
      </c>
      <c r="J55" s="62" t="str">
        <f t="shared" si="0"/>
        <v>Madeira</v>
      </c>
      <c r="K55" s="159"/>
      <c r="L55" s="159"/>
      <c r="M55" s="159"/>
      <c r="N55" s="145"/>
      <c r="O55" s="143"/>
      <c r="P55" s="143"/>
      <c r="Q55" s="90"/>
      <c r="R55" s="143"/>
      <c r="U55" s="8" t="str">
        <f>IF(N55&gt;"",N$28&amp;$I55&amp;$F55&amp;COUNTIFS(N$29:N55,"x"),"")</f>
        <v/>
      </c>
      <c r="V55" s="8" t="str">
        <f>IF(O55&gt;"",O$28&amp;$I55&amp;$F55&amp;COUNTIFS(O$29:O55,"x"),"")</f>
        <v/>
      </c>
      <c r="W55" s="8" t="str">
        <f>IF(P55&gt;"",P$28&amp;$I55&amp;$F55&amp;COUNTIFS(P$29:P55,"x"),"")</f>
        <v/>
      </c>
      <c r="X55" s="8" t="str">
        <f>IF(Q55&gt;"",Q$28&amp;$I55&amp;$F55&amp;COUNTIFS(Q$55:Q55,"x"),"")</f>
        <v/>
      </c>
    </row>
    <row r="56" spans="1:24" ht="15.75" customHeight="1" thickBot="1" x14ac:dyDescent="0.3">
      <c r="A56" s="139">
        <v>28</v>
      </c>
      <c r="B56" s="160"/>
      <c r="C56" s="161"/>
      <c r="D56" s="161"/>
      <c r="E56" s="161"/>
      <c r="F56" s="66" t="s">
        <v>45</v>
      </c>
      <c r="G56" s="86"/>
      <c r="H56" s="4"/>
      <c r="I56" s="66" t="s">
        <v>46</v>
      </c>
      <c r="J56" s="66" t="str">
        <f t="shared" si="0"/>
        <v>Madeira</v>
      </c>
      <c r="K56" s="160"/>
      <c r="L56" s="161"/>
      <c r="M56" s="161"/>
      <c r="N56" s="146"/>
      <c r="O56" s="144"/>
      <c r="P56" s="144"/>
      <c r="Q56" s="93"/>
      <c r="R56" s="144"/>
      <c r="U56" s="8" t="str">
        <f>IF(N56&gt;"",N$28&amp;$I56&amp;$F56&amp;COUNTIFS(N$29:N56,"x"),"")</f>
        <v/>
      </c>
      <c r="V56" s="8" t="str">
        <f>IF(O56&gt;"",O$28&amp;$I56&amp;$F56&amp;COUNTIFS(O$29:O56,"x"),"")</f>
        <v/>
      </c>
      <c r="W56" s="8" t="str">
        <f>IF(P56&gt;"",P$28&amp;$I56&amp;$F56&amp;COUNTIFS(P$29:P56,"x"),"")</f>
        <v/>
      </c>
      <c r="X56" s="8" t="str">
        <f>IF(Q56&gt;"",Q$28&amp;$I56&amp;$F56&amp;COUNTIFS(Q$55:Q56,"x"),"")</f>
        <v/>
      </c>
    </row>
    <row r="57" spans="1:24" ht="81.75" customHeight="1" x14ac:dyDescent="0.25">
      <c r="A57" s="165" t="s">
        <v>129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</row>
    <row r="58" spans="1:24" ht="26" x14ac:dyDescent="0.4">
      <c r="A58" s="69"/>
      <c r="B58" s="69"/>
      <c r="C58" s="69"/>
      <c r="D58" s="69"/>
      <c r="E58" s="69"/>
      <c r="F58" s="51"/>
      <c r="G58" s="51"/>
      <c r="H58" s="51"/>
      <c r="I58" s="51"/>
      <c r="J58" s="167" t="s">
        <v>47</v>
      </c>
      <c r="K58" s="167"/>
      <c r="L58" s="167"/>
      <c r="M58" s="167"/>
      <c r="N58" s="167"/>
      <c r="O58" s="167"/>
      <c r="P58" s="70" t="s">
        <v>48</v>
      </c>
      <c r="Q58" s="71" t="s">
        <v>49</v>
      </c>
      <c r="R58" s="21"/>
    </row>
    <row r="59" spans="1:24" ht="14.25" customHeight="1" x14ac:dyDescent="0.25">
      <c r="A59" s="21"/>
      <c r="B59" s="72"/>
      <c r="C59" s="72"/>
      <c r="D59" s="72"/>
      <c r="E59" s="72"/>
      <c r="F59" s="72"/>
      <c r="G59" s="72"/>
      <c r="H59" s="72"/>
      <c r="I59" s="72"/>
      <c r="J59" s="150" t="s">
        <v>41</v>
      </c>
      <c r="K59" s="151"/>
      <c r="L59" s="151"/>
      <c r="M59" s="152"/>
      <c r="N59" s="148" t="s">
        <v>125</v>
      </c>
      <c r="O59" s="149"/>
      <c r="P59" s="73">
        <f>COUNTIF(ProvasInfA_F,"X")</f>
        <v>0</v>
      </c>
      <c r="Q59" s="73">
        <f>COUNTIF(ProvasInfA_M,"X")</f>
        <v>0</v>
      </c>
      <c r="R59" s="74"/>
    </row>
    <row r="60" spans="1:24" ht="14.2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153" t="s">
        <v>43</v>
      </c>
      <c r="K60" s="154"/>
      <c r="L60" s="154"/>
      <c r="M60" s="155"/>
      <c r="N60" s="148" t="s">
        <v>124</v>
      </c>
      <c r="O60" s="149"/>
      <c r="P60" s="73">
        <f>COUNTIF(N37:Q41,"X")</f>
        <v>0</v>
      </c>
      <c r="Q60" s="73">
        <f>COUNTIF(N42:Q46,"X")</f>
        <v>0</v>
      </c>
      <c r="R60" s="74"/>
    </row>
    <row r="61" spans="1:24" ht="14.25" customHeight="1" x14ac:dyDescent="0.25">
      <c r="A61" s="133" t="s">
        <v>50</v>
      </c>
      <c r="B61" s="133"/>
      <c r="C61" s="133"/>
      <c r="D61" s="133"/>
      <c r="E61" s="133"/>
      <c r="F61" s="133"/>
      <c r="G61" s="133"/>
      <c r="H61" s="133"/>
      <c r="I61" s="133"/>
      <c r="J61" s="150" t="s">
        <v>44</v>
      </c>
      <c r="K61" s="151"/>
      <c r="L61" s="151"/>
      <c r="M61" s="152"/>
      <c r="N61" s="148" t="s">
        <v>126</v>
      </c>
      <c r="O61" s="149"/>
      <c r="P61" s="73">
        <f>COUNTIF(N47:P50,"X")</f>
        <v>0</v>
      </c>
      <c r="Q61" s="73">
        <f>COUNTIF(N51:P54,"X")</f>
        <v>0</v>
      </c>
      <c r="R61" s="74"/>
    </row>
    <row r="62" spans="1:24" ht="14.25" customHeight="1" x14ac:dyDescent="0.25">
      <c r="A62" s="75"/>
      <c r="B62" s="21"/>
      <c r="C62" s="21"/>
      <c r="D62" s="21"/>
      <c r="E62" s="21"/>
      <c r="F62" s="21"/>
      <c r="G62" s="21"/>
      <c r="H62" s="21"/>
      <c r="I62" s="21"/>
      <c r="J62" s="150" t="s">
        <v>128</v>
      </c>
      <c r="K62" s="151"/>
      <c r="L62" s="151"/>
      <c r="M62" s="152"/>
      <c r="N62" s="148" t="s">
        <v>127</v>
      </c>
      <c r="O62" s="149"/>
      <c r="P62" s="73">
        <f>COUNTIF(Q55,"X")</f>
        <v>0</v>
      </c>
      <c r="Q62" s="73">
        <f>COUNTIF(Q56,"X")</f>
        <v>0</v>
      </c>
      <c r="R62" s="74"/>
    </row>
    <row r="63" spans="1:24" ht="14.25" customHeight="1" x14ac:dyDescent="0.3">
      <c r="A63" s="75"/>
      <c r="B63" s="21"/>
      <c r="C63" s="21"/>
      <c r="D63" s="21"/>
      <c r="E63" s="21"/>
      <c r="F63" s="21"/>
      <c r="G63" s="21"/>
      <c r="H63" s="21"/>
      <c r="I63" s="21"/>
      <c r="J63" s="134"/>
      <c r="K63" s="134"/>
      <c r="L63" s="134"/>
      <c r="M63" s="99"/>
      <c r="N63" s="99"/>
      <c r="O63" s="99"/>
      <c r="P63" s="135">
        <f>SUM(P59:P62)</f>
        <v>0</v>
      </c>
      <c r="Q63" s="135">
        <f>SUM(Q59:Q62)</f>
        <v>0</v>
      </c>
      <c r="R63" s="136">
        <f>SUM(P63:Q63)</f>
        <v>0</v>
      </c>
    </row>
    <row r="64" spans="1:24" ht="13" x14ac:dyDescent="0.25">
      <c r="A64" s="182" t="s">
        <v>51</v>
      </c>
      <c r="B64" s="182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21"/>
      <c r="R64" s="21"/>
    </row>
    <row r="65" spans="1:18" x14ac:dyDescent="0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</row>
    <row r="66" spans="1:18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</row>
    <row r="67" spans="1:18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</row>
    <row r="68" spans="1:18" x14ac:dyDescent="0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</row>
    <row r="69" spans="1:18" x14ac:dyDescent="0.2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</row>
    <row r="70" spans="1:18" x14ac:dyDescent="0.2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1:18" x14ac:dyDescent="0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21"/>
      <c r="R71" s="21"/>
    </row>
    <row r="72" spans="1:18" ht="13" x14ac:dyDescent="0.25">
      <c r="A72" s="76" t="s">
        <v>52</v>
      </c>
      <c r="B72" s="184"/>
      <c r="C72" s="184"/>
      <c r="D72" s="184"/>
      <c r="E72" s="21"/>
      <c r="F72" s="21"/>
      <c r="G72" s="21"/>
      <c r="H72" s="181" t="s">
        <v>53</v>
      </c>
      <c r="I72" s="181"/>
      <c r="J72" s="181"/>
      <c r="K72" s="181"/>
      <c r="L72" s="180"/>
      <c r="M72" s="180"/>
      <c r="N72" s="180"/>
      <c r="O72" s="180"/>
      <c r="P72" s="180"/>
      <c r="Q72" s="21"/>
      <c r="R72" s="21"/>
    </row>
    <row r="73" spans="1:18" x14ac:dyDescent="0.25">
      <c r="A73" s="79"/>
      <c r="B73" s="80"/>
      <c r="C73" s="80"/>
      <c r="D73" s="80"/>
      <c r="E73" s="21"/>
      <c r="F73" s="21"/>
      <c r="G73" s="21"/>
      <c r="H73" s="21"/>
      <c r="I73" s="21"/>
      <c r="J73" s="21"/>
      <c r="K73" s="21"/>
      <c r="L73" s="81"/>
      <c r="M73" s="81"/>
      <c r="N73" s="81"/>
      <c r="O73" s="81"/>
      <c r="P73" s="81"/>
      <c r="Q73" s="21"/>
      <c r="R73" s="21"/>
    </row>
    <row r="74" spans="1:18" ht="13" x14ac:dyDescent="0.25">
      <c r="A74" s="79"/>
      <c r="B74" s="82"/>
      <c r="C74" s="82"/>
      <c r="D74" s="82"/>
      <c r="E74" s="21"/>
      <c r="F74" s="181" t="s">
        <v>54</v>
      </c>
      <c r="G74" s="181"/>
      <c r="H74" s="181"/>
      <c r="I74" s="181"/>
      <c r="J74" s="181"/>
      <c r="K74" s="181"/>
      <c r="L74" s="180"/>
      <c r="M74" s="180"/>
      <c r="N74" s="180"/>
      <c r="O74" s="180"/>
      <c r="P74" s="180"/>
      <c r="Q74" s="21"/>
      <c r="R74" s="21"/>
    </row>
    <row r="75" spans="1:18" s="83" customFormat="1" x14ac:dyDescent="0.25"/>
    <row r="76" spans="1:18" s="83" customFormat="1" x14ac:dyDescent="0.25"/>
    <row r="77" spans="1:18" s="83" customFormat="1" x14ac:dyDescent="0.25"/>
    <row r="78" spans="1:18" s="83" customFormat="1" x14ac:dyDescent="0.25"/>
    <row r="79" spans="1:18" s="83" customFormat="1" x14ac:dyDescent="0.25"/>
    <row r="80" spans="1:18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</sheetData>
  <sheetProtection algorithmName="SHA-512" hashValue="XQt7klJWzfes//oZAVUMYvcXh7jibuqOLhE3Nl9Rdxyad1buN8EQxNfcDEN7nPLH+UjZO68lNPq6MYkvqV9P7Q==" saltValue="Ip3fyt47AD9T9UnAUltkOg==" spinCount="100000" sheet="1" objects="1" scenarios="1" selectLockedCells="1" autoFilter="0"/>
  <mergeCells count="119">
    <mergeCell ref="H26:R26"/>
    <mergeCell ref="A15:E15"/>
    <mergeCell ref="F15:J15"/>
    <mergeCell ref="K15:L15"/>
    <mergeCell ref="M15:R15"/>
    <mergeCell ref="M18:R18"/>
    <mergeCell ref="D25:F25"/>
    <mergeCell ref="A20:C25"/>
    <mergeCell ref="K28:M28"/>
    <mergeCell ref="K27:R27"/>
    <mergeCell ref="D21:F21"/>
    <mergeCell ref="D22:F22"/>
    <mergeCell ref="D23:F23"/>
    <mergeCell ref="D24:F24"/>
    <mergeCell ref="A18:E18"/>
    <mergeCell ref="F18:J18"/>
    <mergeCell ref="K18:L18"/>
    <mergeCell ref="A1:R1"/>
    <mergeCell ref="A2:R2"/>
    <mergeCell ref="A3:R3"/>
    <mergeCell ref="A4:R4"/>
    <mergeCell ref="A6:R6"/>
    <mergeCell ref="A8:E8"/>
    <mergeCell ref="F8:K8"/>
    <mergeCell ref="M8:R8"/>
    <mergeCell ref="A10:B10"/>
    <mergeCell ref="C10:K10"/>
    <mergeCell ref="L10:M10"/>
    <mergeCell ref="N10:P10"/>
    <mergeCell ref="F13:J13"/>
    <mergeCell ref="K13:L13"/>
    <mergeCell ref="M13:R13"/>
    <mergeCell ref="A14:E14"/>
    <mergeCell ref="F14:J14"/>
    <mergeCell ref="K14:L14"/>
    <mergeCell ref="M14:R14"/>
    <mergeCell ref="L72:P72"/>
    <mergeCell ref="F74:K74"/>
    <mergeCell ref="L74:P74"/>
    <mergeCell ref="A64:B64"/>
    <mergeCell ref="A65:R70"/>
    <mergeCell ref="B72:D72"/>
    <mergeCell ref="H72:K72"/>
    <mergeCell ref="B28:E28"/>
    <mergeCell ref="A16:E16"/>
    <mergeCell ref="F16:J16"/>
    <mergeCell ref="K16:L16"/>
    <mergeCell ref="M16:R16"/>
    <mergeCell ref="A17:E17"/>
    <mergeCell ref="F17:J17"/>
    <mergeCell ref="K17:L17"/>
    <mergeCell ref="M17:R17"/>
    <mergeCell ref="D20:F20"/>
    <mergeCell ref="B29:E29"/>
    <mergeCell ref="B30:E30"/>
    <mergeCell ref="K30:M30"/>
    <mergeCell ref="K31:M31"/>
    <mergeCell ref="K32:M32"/>
    <mergeCell ref="K33:M33"/>
    <mergeCell ref="K34:M34"/>
    <mergeCell ref="K35:M35"/>
    <mergeCell ref="K36:M36"/>
    <mergeCell ref="B31:E31"/>
    <mergeCell ref="B32:E32"/>
    <mergeCell ref="K29:M29"/>
    <mergeCell ref="B33:E33"/>
    <mergeCell ref="B34:E34"/>
    <mergeCell ref="B35:E35"/>
    <mergeCell ref="B36:E36"/>
    <mergeCell ref="B37:E37"/>
    <mergeCell ref="B38:E38"/>
    <mergeCell ref="K48:M48"/>
    <mergeCell ref="K41:M41"/>
    <mergeCell ref="K42:M42"/>
    <mergeCell ref="K43:M43"/>
    <mergeCell ref="K45:M45"/>
    <mergeCell ref="B43:E43"/>
    <mergeCell ref="B45:E45"/>
    <mergeCell ref="K46:M46"/>
    <mergeCell ref="K47:M47"/>
    <mergeCell ref="K37:M37"/>
    <mergeCell ref="B47:E47"/>
    <mergeCell ref="B48:E48"/>
    <mergeCell ref="K38:M38"/>
    <mergeCell ref="B44:E44"/>
    <mergeCell ref="B39:E39"/>
    <mergeCell ref="K44:M44"/>
    <mergeCell ref="K40:M40"/>
    <mergeCell ref="N59:O59"/>
    <mergeCell ref="N60:O60"/>
    <mergeCell ref="K56:M56"/>
    <mergeCell ref="A57:R57"/>
    <mergeCell ref="J58:O58"/>
    <mergeCell ref="B46:E46"/>
    <mergeCell ref="B40:E40"/>
    <mergeCell ref="B41:E41"/>
    <mergeCell ref="B42:E42"/>
    <mergeCell ref="K49:M49"/>
    <mergeCell ref="K50:M50"/>
    <mergeCell ref="N61:O61"/>
    <mergeCell ref="N62:O62"/>
    <mergeCell ref="J62:M62"/>
    <mergeCell ref="J61:M61"/>
    <mergeCell ref="J60:M60"/>
    <mergeCell ref="J59:M59"/>
    <mergeCell ref="K39:M39"/>
    <mergeCell ref="B51:E51"/>
    <mergeCell ref="K51:M51"/>
    <mergeCell ref="B52:E52"/>
    <mergeCell ref="K52:M52"/>
    <mergeCell ref="B53:E53"/>
    <mergeCell ref="K53:M53"/>
    <mergeCell ref="B54:E54"/>
    <mergeCell ref="K54:M54"/>
    <mergeCell ref="B55:E55"/>
    <mergeCell ref="K55:M55"/>
    <mergeCell ref="B56:E56"/>
    <mergeCell ref="B49:E49"/>
    <mergeCell ref="B50:E50"/>
  </mergeCells>
  <conditionalFormatting sqref="N29:N32">
    <cfRule type="expression" dxfId="31" priority="47" stopIfTrue="1">
      <formula>COUNTIF($N$29:$N$32,"x")&gt;2</formula>
    </cfRule>
  </conditionalFormatting>
  <conditionalFormatting sqref="N33:N36">
    <cfRule type="expression" dxfId="30" priority="46">
      <formula>COUNTIF($N$33:$N$36,"x")&gt;2</formula>
    </cfRule>
  </conditionalFormatting>
  <conditionalFormatting sqref="N37:N41">
    <cfRule type="expression" dxfId="29" priority="45">
      <formula>COUNTIF($N$37:$N$41,"x")&gt;2</formula>
    </cfRule>
  </conditionalFormatting>
  <conditionalFormatting sqref="N42:N46">
    <cfRule type="expression" dxfId="28" priority="44">
      <formula>COUNTIF($N$42:$N$46,"x")&gt;2</formula>
    </cfRule>
  </conditionalFormatting>
  <conditionalFormatting sqref="N47:N50">
    <cfRule type="expression" dxfId="27" priority="59">
      <formula>COUNTIF($N$47:$N$50,"x")&gt;2</formula>
    </cfRule>
  </conditionalFormatting>
  <conditionalFormatting sqref="N51:N54">
    <cfRule type="expression" dxfId="26" priority="60">
      <formula>COUNTIF($N$51:$N$54,"x")&gt;2</formula>
    </cfRule>
  </conditionalFormatting>
  <conditionalFormatting sqref="O29:O32">
    <cfRule type="expression" dxfId="25" priority="39">
      <formula>COUNTIF($O$29:$O$32,"x")&gt;1</formula>
    </cfRule>
  </conditionalFormatting>
  <conditionalFormatting sqref="O33:O36">
    <cfRule type="expression" dxfId="24" priority="37">
      <formula>COUNTIF($O$33:$O$36,"x")&gt;1</formula>
    </cfRule>
  </conditionalFormatting>
  <conditionalFormatting sqref="O37:O41">
    <cfRule type="expression" dxfId="23" priority="36">
      <formula>COUNTIF($O$37:$O$41,"x")&gt;1</formula>
    </cfRule>
  </conditionalFormatting>
  <conditionalFormatting sqref="O42:O46">
    <cfRule type="expression" dxfId="22" priority="35">
      <formula>COUNTIF($O$42:$O$46,"x")&gt;1</formula>
    </cfRule>
  </conditionalFormatting>
  <conditionalFormatting sqref="O47:O50">
    <cfRule type="expression" dxfId="21" priority="61">
      <formula>COUNTIF($O$47:$O$50,"x")&gt;1</formula>
    </cfRule>
  </conditionalFormatting>
  <conditionalFormatting sqref="O51:O54">
    <cfRule type="expression" dxfId="20" priority="62">
      <formula>COUNTIF($O$51:$O$54,"x")&gt;1</formula>
    </cfRule>
  </conditionalFormatting>
  <conditionalFormatting sqref="P29:P32">
    <cfRule type="expression" dxfId="19" priority="38">
      <formula>COUNTIF($P$29:$P$32,"x")&gt;1</formula>
    </cfRule>
  </conditionalFormatting>
  <conditionalFormatting sqref="P33:P36">
    <cfRule type="expression" dxfId="18" priority="29">
      <formula>COUNTIF($P$33:$P$36,"x")&gt;1</formula>
    </cfRule>
  </conditionalFormatting>
  <conditionalFormatting sqref="P37:P41">
    <cfRule type="expression" dxfId="17" priority="28">
      <formula>COUNTIF($P$37:$P$41,"x")&gt;1</formula>
    </cfRule>
  </conditionalFormatting>
  <conditionalFormatting sqref="P42:P46">
    <cfRule type="expression" dxfId="16" priority="27">
      <formula>COUNTIF($P$42:$P$46,"x")&gt;1</formula>
    </cfRule>
  </conditionalFormatting>
  <conditionalFormatting sqref="P47:P50">
    <cfRule type="expression" dxfId="15" priority="63">
      <formula>COUNTIF($P$47:$P$50,"x")&gt;1</formula>
    </cfRule>
  </conditionalFormatting>
  <conditionalFormatting sqref="P51:P54">
    <cfRule type="expression" dxfId="14" priority="64">
      <formula>COUNTIF($P$51:$P$54,"x")&gt;1</formula>
    </cfRule>
  </conditionalFormatting>
  <conditionalFormatting sqref="P59">
    <cfRule type="expression" dxfId="13" priority="9">
      <formula>$P$59&gt;4</formula>
    </cfRule>
  </conditionalFormatting>
  <conditionalFormatting sqref="P60">
    <cfRule type="expression" dxfId="12" priority="7">
      <formula>$P$60&gt;5</formula>
    </cfRule>
  </conditionalFormatting>
  <conditionalFormatting sqref="P61">
    <cfRule type="expression" dxfId="11" priority="6">
      <formula>$P$61&gt;4</formula>
    </cfRule>
  </conditionalFormatting>
  <conditionalFormatting sqref="P62">
    <cfRule type="expression" dxfId="10" priority="3">
      <formula>$P$62&gt;1</formula>
    </cfRule>
  </conditionalFormatting>
  <conditionalFormatting sqref="Q37:Q41">
    <cfRule type="expression" dxfId="9" priority="2">
      <formula>COUNTIF($Q$37:$Q$41,"x")&gt;1</formula>
    </cfRule>
  </conditionalFormatting>
  <conditionalFormatting sqref="Q42:Q46">
    <cfRule type="expression" dxfId="8" priority="1">
      <formula>COUNTIF($Q$42:$Q$46,"x")&gt;1</formula>
    </cfRule>
  </conditionalFormatting>
  <conditionalFormatting sqref="Q55">
    <cfRule type="expression" dxfId="7" priority="11">
      <formula>COUNTIF($P$37:$P$41,"x")&gt;1</formula>
    </cfRule>
  </conditionalFormatting>
  <conditionalFormatting sqref="Q56">
    <cfRule type="expression" dxfId="6" priority="10">
      <formula>COUNTIF($N$42:$N$46,"x")&gt;2</formula>
    </cfRule>
  </conditionalFormatting>
  <conditionalFormatting sqref="Q59">
    <cfRule type="expression" dxfId="5" priority="16">
      <formula>$Q59&gt;4</formula>
    </cfRule>
  </conditionalFormatting>
  <conditionalFormatting sqref="Q60">
    <cfRule type="expression" dxfId="4" priority="8">
      <formula>$Q$60&gt;5</formula>
    </cfRule>
  </conditionalFormatting>
  <conditionalFormatting sqref="Q61">
    <cfRule type="expression" dxfId="3" priority="5">
      <formula>$Q$61&gt;4</formula>
    </cfRule>
  </conditionalFormatting>
  <conditionalFormatting sqref="Q62">
    <cfRule type="expression" dxfId="2" priority="4">
      <formula>$Q$62&gt;1</formula>
    </cfRule>
  </conditionalFormatting>
  <dataValidations count="1">
    <dataValidation allowBlank="1" showInputMessage="1" showErrorMessage="1" error="Seleccione da Lista" sqref="C10:K10" xr:uid="{00000000-0002-0000-0000-000002000000}">
      <formula1>0</formula1>
      <formula2>0</formula2>
    </dataValidation>
  </dataValidations>
  <printOptions horizontalCentered="1" verticalCentered="1"/>
  <pageMargins left="0.35433070866141736" right="0.35433070866141736" top="0.23622047244094491" bottom="0.19685039370078741" header="0.31496062992125984" footer="0.31496062992125984"/>
  <pageSetup paperSize="9" scale="44" firstPageNumber="0" orientation="portrait" horizontalDpi="1200" verticalDpi="1200" r:id="rId1"/>
  <ignoredErrors>
    <ignoredError sqref="M21:M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Seleccione da Lista" xr:uid="{00000000-0002-0000-0000-000000000000}">
          <x14:formula1>
            <xm:f>'Validação de Dados'!$F$2:$F$8</xm:f>
          </x14:formula1>
          <xm:sqref>M8:R8</xm:sqref>
        </x14:dataValidation>
        <x14:dataValidation type="list" showInputMessage="1" showErrorMessage="1" error="Seleccione da Lista" xr:uid="{00000000-0002-0000-0000-000001000000}">
          <x14:formula1>
            <xm:f>'Validação de Dados'!$H$2:$H$27</xm:f>
          </x14:formula1>
          <xm:sqref>F8:K8</xm:sqref>
        </x14:dataValidation>
        <x14:dataValidation type="list" allowBlank="1" showInputMessage="1" showErrorMessage="1" error="Seleccione da Lista " xr:uid="{8DF71A10-C11E-415B-A2FE-D2A769FFDCEE}">
          <x14:formula1>
            <xm:f>'Validação de Dados'!$A$9:$A$11</xm:f>
          </x14:formula1>
          <xm:sqref>H29:H36</xm:sqref>
        </x14:dataValidation>
        <x14:dataValidation type="list" allowBlank="1" showInputMessage="1" showErrorMessage="1" error="Seleccione da Lista " xr:uid="{81BB4875-C1AA-4281-8282-D4A7B16C14BE}">
          <x14:formula1>
            <xm:f>'Validação de Dados'!$A$7:$A$8</xm:f>
          </x14:formula1>
          <xm:sqref>H37:H46</xm:sqref>
        </x14:dataValidation>
        <x14:dataValidation type="list" allowBlank="1" showInputMessage="1" showErrorMessage="1" error="Selecione da Lista" xr:uid="{CC629D5F-D5A7-4959-A187-CE050052CDAF}">
          <x14:formula1>
            <xm:f>'Validação de Dados'!$A$2:$A$11</xm:f>
          </x14:formula1>
          <xm:sqref>H55:H56</xm:sqref>
        </x14:dataValidation>
        <x14:dataValidation type="list" allowBlank="1" showInputMessage="1" showErrorMessage="1" error="Seleccione da Lista" xr:uid="{CCDD4E3A-837D-4D4D-903C-9EECAA0BBCC2}">
          <x14:formula1>
            <xm:f>'Validação de Dados'!$A$5:$A$6</xm:f>
          </x14:formula1>
          <xm:sqref>H47:H54</xm:sqref>
        </x14:dataValidation>
        <x14:dataValidation type="list" allowBlank="1" showInputMessage="1" showErrorMessage="1" xr:uid="{6DC725CC-8D60-418B-8CCC-47BBF38F45DD}">
          <x14:formula1>
            <xm:f>'Validação de Dados'!$D$2:$D$3</xm:f>
          </x14:formula1>
          <xm:sqref>G29:G56</xm:sqref>
        </x14:dataValidation>
        <x14:dataValidation type="list" allowBlank="1" showDropDown="1" showInputMessage="1" showErrorMessage="1" error="Colocar um X" xr:uid="{97167B9E-C506-4418-894C-788A6C4777DD}">
          <x14:formula1>
            <xm:f>'Validação de Dados'!$J$2</xm:f>
          </x14:formula1>
          <xm:sqref>N29:R56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3"/>
  <sheetViews>
    <sheetView showGridLines="0" zoomScale="90" zoomScaleNormal="90" workbookViewId="0">
      <selection activeCell="K24" sqref="K24"/>
    </sheetView>
  </sheetViews>
  <sheetFormatPr defaultRowHeight="12.5" x14ac:dyDescent="0.25"/>
  <cols>
    <col min="1" max="1" width="14.1796875"/>
    <col min="2" max="2" width="18.1796875"/>
    <col min="3" max="3" width="23.453125"/>
    <col min="4" max="4" width="32.54296875" bestFit="1" customWidth="1"/>
    <col min="5" max="5" width="9.453125" customWidth="1"/>
    <col min="6" max="6" width="8" customWidth="1"/>
    <col min="7" max="8" width="6.54296875"/>
    <col min="9" max="9" width="6"/>
    <col min="10" max="10" width="6.81640625"/>
    <col min="11" max="11" width="7.81640625"/>
    <col min="12" max="12" width="7"/>
    <col min="13" max="13" width="9.81640625"/>
  </cols>
  <sheetData>
    <row r="1" spans="1:13" s="99" customFormat="1" ht="53.25" customHeight="1" x14ac:dyDescent="0.25"/>
    <row r="2" spans="1:13" s="99" customFormat="1" ht="30" customHeight="1" x14ac:dyDescent="0.25">
      <c r="A2" s="219" t="s">
        <v>130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99" customFormat="1" ht="18.75" customHeight="1" x14ac:dyDescent="0.25"/>
    <row r="4" spans="1:13" s="21" customFormat="1" ht="12.75" customHeight="1" x14ac:dyDescent="0.25">
      <c r="A4" s="220" t="s">
        <v>94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s="21" customFormat="1" ht="12.75" customHeight="1" x14ac:dyDescent="0.2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s="21" customFormat="1" ht="18" customHeight="1" x14ac:dyDescent="0.25">
      <c r="A6" s="100"/>
      <c r="B6" s="100"/>
      <c r="C6" s="100"/>
      <c r="D6" s="101" t="s">
        <v>95</v>
      </c>
      <c r="E6" s="102">
        <f>SUM(E8:E12)</f>
        <v>0</v>
      </c>
      <c r="F6" s="102">
        <f t="shared" ref="F6:K6" si="0">SUM(F8:F12)</f>
        <v>0</v>
      </c>
      <c r="G6" s="102">
        <f t="shared" si="0"/>
        <v>0</v>
      </c>
      <c r="H6" s="102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>SUM(L8:L12)</f>
        <v>0</v>
      </c>
      <c r="M6" s="102">
        <f>SUM(M8:M12)</f>
        <v>0</v>
      </c>
    </row>
    <row r="7" spans="1:13" s="105" customFormat="1" ht="23" x14ac:dyDescent="0.25">
      <c r="A7" s="103" t="s">
        <v>96</v>
      </c>
      <c r="B7" s="103" t="s">
        <v>55</v>
      </c>
      <c r="C7" s="103" t="s">
        <v>34</v>
      </c>
      <c r="D7" s="103" t="s">
        <v>97</v>
      </c>
      <c r="E7" s="103" t="str">
        <f>'Ficha Inscrição'!G20</f>
        <v>Inf A F</v>
      </c>
      <c r="F7" s="103" t="str">
        <f>'Ficha Inscrição'!H20</f>
        <v>Inf A M</v>
      </c>
      <c r="G7" s="103" t="str">
        <f>'Ficha Inscrição'!I20</f>
        <v>Inf B F</v>
      </c>
      <c r="H7" s="103" t="str">
        <f>'Ficha Inscrição'!J20</f>
        <v>Inf B M</v>
      </c>
      <c r="I7" s="103" t="str">
        <f>'Ficha Inscrição'!K20</f>
        <v>Inic F</v>
      </c>
      <c r="J7" s="103" t="str">
        <f>'Ficha Inscrição'!L20</f>
        <v>Inic M</v>
      </c>
      <c r="K7" s="103" t="str">
        <f>'Ficha Inscrição'!M20</f>
        <v>Total</v>
      </c>
      <c r="L7" s="104" t="s">
        <v>98</v>
      </c>
      <c r="M7" s="104" t="s">
        <v>99</v>
      </c>
    </row>
    <row r="8" spans="1:13" ht="18.75" customHeight="1" x14ac:dyDescent="0.25">
      <c r="A8" s="46" t="str">
        <f>'Ficha Inscrição'!M8:M8</f>
        <v>RA MADEIRA</v>
      </c>
      <c r="B8" s="46" t="str">
        <f>'Ficha Inscrição'!F8:F8</f>
        <v>Madeira</v>
      </c>
      <c r="C8" s="46" t="str">
        <f>'Ficha Inscrição'!C10:C10</f>
        <v>Agrupamento da Madeira</v>
      </c>
      <c r="D8" s="106" t="s">
        <v>21</v>
      </c>
      <c r="E8" s="46">
        <f>'Ficha Inscrição'!G21</f>
        <v>0</v>
      </c>
      <c r="F8" s="46">
        <f>'Ficha Inscrição'!H21</f>
        <v>0</v>
      </c>
      <c r="G8" s="46">
        <f>'Ficha Inscrição'!I21</f>
        <v>0</v>
      </c>
      <c r="H8" s="46">
        <f>'Ficha Inscrição'!J21</f>
        <v>0</v>
      </c>
      <c r="I8" s="46">
        <f>'Ficha Inscrição'!K21</f>
        <v>0</v>
      </c>
      <c r="J8" s="46">
        <f>'Ficha Inscrição'!L21</f>
        <v>0</v>
      </c>
      <c r="K8" s="46">
        <f>'Ficha Inscrição'!M21</f>
        <v>0</v>
      </c>
      <c r="L8" s="46">
        <f>E8+G8+I8</f>
        <v>0</v>
      </c>
      <c r="M8" s="46">
        <f>F8+H8+J8</f>
        <v>0</v>
      </c>
    </row>
    <row r="9" spans="1:13" ht="18.75" customHeight="1" x14ac:dyDescent="0.25">
      <c r="A9" s="46" t="str">
        <f>'Ficha Inscrição'!M8:M8</f>
        <v>RA MADEIRA</v>
      </c>
      <c r="B9" s="46" t="str">
        <f>'Ficha Inscrição'!F8:F8</f>
        <v>Madeira</v>
      </c>
      <c r="C9" s="46" t="str">
        <f>'Ficha Inscrição'!C10:C10</f>
        <v>Agrupamento da Madeira</v>
      </c>
      <c r="D9" s="107" t="s">
        <v>22</v>
      </c>
      <c r="E9" s="46">
        <f>'Ficha Inscrição'!G22</f>
        <v>0</v>
      </c>
      <c r="F9" s="46">
        <f>'Ficha Inscrição'!H22</f>
        <v>0</v>
      </c>
      <c r="G9" s="46">
        <f>'Ficha Inscrição'!I22</f>
        <v>0</v>
      </c>
      <c r="H9" s="46">
        <f>'Ficha Inscrição'!J22</f>
        <v>0</v>
      </c>
      <c r="I9" s="46">
        <f>'Ficha Inscrição'!K22</f>
        <v>0</v>
      </c>
      <c r="J9" s="46">
        <f>'Ficha Inscrição'!L22</f>
        <v>0</v>
      </c>
      <c r="K9" s="46">
        <f>'Ficha Inscrição'!M22</f>
        <v>0</v>
      </c>
      <c r="L9" s="46">
        <f t="shared" ref="L9:L12" si="1">E9+G9+I9</f>
        <v>0</v>
      </c>
      <c r="M9" s="46">
        <f t="shared" ref="M9:M11" si="2">F9+H9+J9</f>
        <v>0</v>
      </c>
    </row>
    <row r="10" spans="1:13" ht="18.75" customHeight="1" x14ac:dyDescent="0.25">
      <c r="A10" s="46" t="str">
        <f>'Ficha Inscrição'!M8:M8</f>
        <v>RA MADEIRA</v>
      </c>
      <c r="B10" s="46" t="str">
        <f>'Ficha Inscrição'!F8:F8</f>
        <v>Madeira</v>
      </c>
      <c r="C10" s="46" t="str">
        <f>'Ficha Inscrição'!C10:C10</f>
        <v>Agrupamento da Madeira</v>
      </c>
      <c r="D10" s="108" t="s">
        <v>23</v>
      </c>
      <c r="E10" s="46">
        <f>'Ficha Inscrição'!G23</f>
        <v>0</v>
      </c>
      <c r="F10" s="46">
        <f>'Ficha Inscrição'!H23</f>
        <v>0</v>
      </c>
      <c r="G10" s="46">
        <f>'Ficha Inscrição'!I23</f>
        <v>0</v>
      </c>
      <c r="H10" s="46">
        <f>'Ficha Inscrição'!J23</f>
        <v>0</v>
      </c>
      <c r="I10" s="46">
        <f>'Ficha Inscrição'!K23</f>
        <v>0</v>
      </c>
      <c r="J10" s="46">
        <f>'Ficha Inscrição'!L23</f>
        <v>0</v>
      </c>
      <c r="K10" s="46">
        <f>'Ficha Inscrição'!M23</f>
        <v>0</v>
      </c>
      <c r="L10" s="46">
        <f t="shared" si="1"/>
        <v>0</v>
      </c>
      <c r="M10" s="46">
        <f t="shared" si="2"/>
        <v>0</v>
      </c>
    </row>
    <row r="11" spans="1:13" ht="18.75" customHeight="1" x14ac:dyDescent="0.25">
      <c r="A11" s="46" t="str">
        <f>'Ficha Inscrição'!M8:M8</f>
        <v>RA MADEIRA</v>
      </c>
      <c r="B11" s="46" t="str">
        <f>'Ficha Inscrição'!F8:F8</f>
        <v>Madeira</v>
      </c>
      <c r="C11" s="46" t="str">
        <f>'Ficha Inscrição'!C10:C10</f>
        <v>Agrupamento da Madeira</v>
      </c>
      <c r="D11" s="109" t="s">
        <v>24</v>
      </c>
      <c r="E11" s="46">
        <f>'Ficha Inscrição'!G24</f>
        <v>0</v>
      </c>
      <c r="F11" s="46">
        <f>'Ficha Inscrição'!H24</f>
        <v>0</v>
      </c>
      <c r="G11" s="46">
        <f>'Ficha Inscrição'!I24</f>
        <v>0</v>
      </c>
      <c r="H11" s="46">
        <f>'Ficha Inscrição'!J24</f>
        <v>0</v>
      </c>
      <c r="I11" s="46">
        <f>'Ficha Inscrição'!K24</f>
        <v>0</v>
      </c>
      <c r="J11" s="46">
        <f>'Ficha Inscrição'!L24</f>
        <v>0</v>
      </c>
      <c r="K11" s="46">
        <f>'Ficha Inscrição'!M24</f>
        <v>0</v>
      </c>
      <c r="L11" s="46">
        <f t="shared" si="1"/>
        <v>0</v>
      </c>
      <c r="M11" s="46">
        <f t="shared" si="2"/>
        <v>0</v>
      </c>
    </row>
    <row r="12" spans="1:13" s="21" customFormat="1" ht="18.75" customHeight="1" x14ac:dyDescent="0.25">
      <c r="A12" s="46" t="str">
        <f>'Ficha Inscrição'!M8:M8</f>
        <v>RA MADEIRA</v>
      </c>
      <c r="B12" s="46" t="str">
        <f>'Ficha Inscrição'!F8:F8</f>
        <v>Madeira</v>
      </c>
      <c r="C12" s="46" t="str">
        <f>'Ficha Inscrição'!C10:C10</f>
        <v>Agrupamento da Madeira</v>
      </c>
      <c r="D12" s="109" t="s">
        <v>25</v>
      </c>
      <c r="E12" s="46">
        <f>'Ficha Inscrição'!G25</f>
        <v>0</v>
      </c>
      <c r="F12" s="46">
        <f>'Ficha Inscrição'!H25</f>
        <v>0</v>
      </c>
      <c r="G12" s="46">
        <f>'Ficha Inscrição'!I25</f>
        <v>0</v>
      </c>
      <c r="H12" s="46">
        <f>'Ficha Inscrição'!J25</f>
        <v>0</v>
      </c>
      <c r="I12" s="46">
        <f>'Ficha Inscrição'!K25</f>
        <v>0</v>
      </c>
      <c r="J12" s="46">
        <f>'Ficha Inscrição'!L25</f>
        <v>0</v>
      </c>
      <c r="K12" s="46">
        <f>'Ficha Inscrição'!M25</f>
        <v>0</v>
      </c>
      <c r="L12" s="46">
        <f t="shared" si="1"/>
        <v>0</v>
      </c>
      <c r="M12" s="46">
        <f>F12+H12+J12</f>
        <v>0</v>
      </c>
    </row>
    <row r="13" spans="1:13" s="21" customFormat="1" x14ac:dyDescent="0.25">
      <c r="D13" s="74"/>
      <c r="E13" s="74"/>
      <c r="F13" s="74"/>
      <c r="G13" s="74"/>
      <c r="H13" s="74"/>
      <c r="I13" s="74"/>
      <c r="J13" s="74"/>
    </row>
    <row r="14" spans="1:13" s="21" customFormat="1" x14ac:dyDescent="0.25">
      <c r="E14" s="110"/>
      <c r="F14" s="74"/>
      <c r="G14" s="74"/>
      <c r="H14" s="111"/>
      <c r="I14" s="111"/>
      <c r="J14" s="111"/>
    </row>
    <row r="15" spans="1:13" s="21" customFormat="1" x14ac:dyDescent="0.25">
      <c r="E15" s="110"/>
      <c r="F15" s="74"/>
      <c r="G15" s="74"/>
      <c r="H15" s="111"/>
      <c r="I15" s="111"/>
      <c r="J15" s="111"/>
    </row>
    <row r="16" spans="1:13" s="21" customFormat="1" ht="18" x14ac:dyDescent="0.25">
      <c r="E16" s="110"/>
      <c r="F16" s="74"/>
      <c r="G16" s="74"/>
      <c r="H16" s="221"/>
      <c r="I16" s="221"/>
      <c r="J16" s="221"/>
    </row>
    <row r="17" spans="5:10" s="21" customFormat="1" ht="15.5" x14ac:dyDescent="0.25">
      <c r="E17" s="110"/>
      <c r="F17" s="74"/>
      <c r="G17" s="74"/>
      <c r="H17" s="218"/>
      <c r="I17" s="218"/>
      <c r="J17" s="218"/>
    </row>
    <row r="18" spans="5:10" s="21" customFormat="1" ht="15.5" x14ac:dyDescent="0.25">
      <c r="E18" s="110"/>
      <c r="F18" s="74"/>
      <c r="G18" s="74"/>
      <c r="H18" s="218"/>
      <c r="I18" s="218"/>
      <c r="J18" s="218"/>
    </row>
    <row r="19" spans="5:10" s="21" customFormat="1" ht="15.5" x14ac:dyDescent="0.25">
      <c r="E19" s="110"/>
      <c r="F19" s="74"/>
      <c r="G19" s="74"/>
      <c r="H19" s="218"/>
      <c r="I19" s="218"/>
      <c r="J19" s="218"/>
    </row>
    <row r="20" spans="5:10" s="21" customFormat="1" ht="15.5" x14ac:dyDescent="0.25">
      <c r="E20" s="110"/>
      <c r="F20" s="74"/>
      <c r="G20" s="74"/>
      <c r="H20" s="218"/>
      <c r="I20" s="218"/>
      <c r="J20" s="218"/>
    </row>
    <row r="21" spans="5:10" s="21" customFormat="1" x14ac:dyDescent="0.25">
      <c r="E21" s="110"/>
      <c r="F21" s="74"/>
      <c r="G21" s="74"/>
      <c r="H21" s="111"/>
      <c r="I21" s="111"/>
      <c r="J21" s="111"/>
    </row>
    <row r="22" spans="5:10" s="21" customFormat="1" x14ac:dyDescent="0.25">
      <c r="E22" s="110"/>
      <c r="F22" s="74"/>
      <c r="G22" s="111"/>
      <c r="H22" s="111"/>
      <c r="I22" s="111"/>
      <c r="J22" s="111"/>
    </row>
    <row r="23" spans="5:10" s="21" customFormat="1" x14ac:dyDescent="0.25">
      <c r="E23" s="110"/>
      <c r="F23" s="74"/>
      <c r="G23" s="74"/>
      <c r="H23" s="111"/>
      <c r="I23" s="111"/>
      <c r="J23" s="111"/>
    </row>
  </sheetData>
  <sheetProtection algorithmName="SHA-512" hashValue="ljsAvUcJGikf2g+0K/YCHLIOOZgyX9W1+VhaNFS6Y9WfsY1t3y4f0Inwm7uhuKrIzcX9lIu9qErTVDjzxu/UsQ==" saltValue="syOjo0UfqSv/VDb5nZchxA==" spinCount="100000" sheet="1" objects="1" scenarios="1" selectLockedCells="1" selectUnlockedCells="1"/>
  <mergeCells count="7">
    <mergeCell ref="H19:J19"/>
    <mergeCell ref="H20:J20"/>
    <mergeCell ref="A2:M2"/>
    <mergeCell ref="A4:M5"/>
    <mergeCell ref="H16:J16"/>
    <mergeCell ref="H17:J17"/>
    <mergeCell ref="H18:J18"/>
  </mergeCells>
  <pageMargins left="0.209722222222222" right="0.25972222222222202" top="0.27013888888888898" bottom="0.29027777777777802" header="0.51180555555555496" footer="0.51180555555555496"/>
  <pageSetup paperSize="9" firstPageNumber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N42"/>
  <sheetViews>
    <sheetView showGridLines="0" zoomScale="80" zoomScaleNormal="80" workbookViewId="0">
      <selection activeCell="I25" sqref="I25"/>
    </sheetView>
  </sheetViews>
  <sheetFormatPr defaultRowHeight="12.5" x14ac:dyDescent="0.25"/>
  <cols>
    <col min="1" max="1" width="10.54296875" bestFit="1" customWidth="1"/>
    <col min="2" max="2" width="16" customWidth="1"/>
    <col min="3" max="3" width="30" customWidth="1"/>
    <col min="4" max="4" width="10.81640625" bestFit="1" customWidth="1"/>
    <col min="5" max="5" width="26.81640625"/>
    <col min="6" max="6" width="5.1796875" customWidth="1"/>
    <col min="7" max="7" width="6.54296875" customWidth="1"/>
    <col min="8" max="8" width="6.1796875" customWidth="1"/>
    <col min="9" max="9" width="8.81640625" customWidth="1"/>
    <col min="10" max="10" width="5.54296875" customWidth="1"/>
    <col min="11" max="12" width="11.81640625" bestFit="1" customWidth="1"/>
    <col min="13" max="13" width="9.1796875" hidden="1" customWidth="1"/>
    <col min="14" max="14" width="17" hidden="1" customWidth="1"/>
  </cols>
  <sheetData>
    <row r="1" spans="1:14" s="99" customFormat="1" ht="53.25" customHeight="1" x14ac:dyDescent="0.25"/>
    <row r="2" spans="1:14" s="99" customFormat="1" ht="39.75" customHeight="1" x14ac:dyDescent="0.25">
      <c r="A2" s="222" t="s">
        <v>131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s="21" customFormat="1" ht="12.75" customHeight="1" x14ac:dyDescent="0.25">
      <c r="A3" s="223" t="s">
        <v>100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4" s="21" customFormat="1" ht="12.75" customHeight="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4" s="21" customFormat="1" ht="17.25" customHeight="1" x14ac:dyDescent="0.25">
      <c r="A5" s="112"/>
      <c r="B5" s="113"/>
      <c r="C5" s="112"/>
      <c r="D5" s="112"/>
      <c r="E5" s="112"/>
      <c r="F5" s="112"/>
      <c r="G5" s="112"/>
      <c r="H5" s="112"/>
      <c r="I5" s="112"/>
      <c r="J5" s="112"/>
      <c r="K5" s="112"/>
      <c r="L5" s="114"/>
    </row>
    <row r="6" spans="1:14" ht="42" customHeight="1" x14ac:dyDescent="0.25">
      <c r="A6" s="115" t="s">
        <v>96</v>
      </c>
      <c r="B6" s="115" t="s">
        <v>55</v>
      </c>
      <c r="C6" s="115" t="s">
        <v>34</v>
      </c>
      <c r="D6" s="115" t="s">
        <v>97</v>
      </c>
      <c r="E6" s="115" t="s">
        <v>7</v>
      </c>
      <c r="F6" s="116" t="s">
        <v>101</v>
      </c>
      <c r="G6" s="115" t="s">
        <v>102</v>
      </c>
      <c r="H6" s="115" t="s">
        <v>103</v>
      </c>
      <c r="I6" s="116" t="s">
        <v>104</v>
      </c>
      <c r="J6" s="115" t="s">
        <v>105</v>
      </c>
      <c r="K6" s="116" t="s">
        <v>119</v>
      </c>
      <c r="L6" s="116" t="s">
        <v>106</v>
      </c>
    </row>
    <row r="7" spans="1:14" s="122" customFormat="1" ht="20.149999999999999" customHeight="1" x14ac:dyDescent="0.25">
      <c r="A7" s="117" t="str">
        <f>'Ficha Inscrição'!$M$8</f>
        <v>RA MADEIRA</v>
      </c>
      <c r="B7" s="117" t="str">
        <f>'Ficha Inscrição'!$F$8</f>
        <v>Madeira</v>
      </c>
      <c r="C7" s="118" t="str">
        <f>IF(ISERROR(INDEX(Escolas,MATCH($N7,Corrida,0))),"",(INDEX(Escolas,MATCH($N7,Corrida,0))))</f>
        <v/>
      </c>
      <c r="D7" s="119" t="s">
        <v>107</v>
      </c>
      <c r="E7" s="118" t="str">
        <f>IF(ISERROR(INDEX(Nomes,MATCH($N7,Corrida,0))),"",(INDEX(Nomes,MATCH($N7,Corrida,0))))</f>
        <v/>
      </c>
      <c r="F7" s="119" t="str">
        <f>IF(ISERROR(INDEX(Anos,MATCH($N7,Corrida,0))),"",(INDEX(Anos,MATCH($N7,Corrida,0))))</f>
        <v/>
      </c>
      <c r="G7" s="120" t="s">
        <v>108</v>
      </c>
      <c r="H7" s="121" t="s">
        <v>40</v>
      </c>
      <c r="I7" s="2"/>
      <c r="J7" s="96"/>
      <c r="K7" s="97"/>
      <c r="L7" s="97"/>
      <c r="M7" s="122">
        <v>1</v>
      </c>
      <c r="N7" s="122" t="str">
        <f>D7&amp;G7&amp;H7&amp;M7</f>
        <v>CorridaInf AF1</v>
      </c>
    </row>
    <row r="8" spans="1:14" s="122" customFormat="1" ht="20.149999999999999" customHeight="1" x14ac:dyDescent="0.25">
      <c r="A8" s="117" t="str">
        <f>'Ficha Inscrição'!$M$8</f>
        <v>RA MADEIRA</v>
      </c>
      <c r="B8" s="117" t="str">
        <f>'Ficha Inscrição'!$F$8</f>
        <v>Madeira</v>
      </c>
      <c r="C8" s="118" t="str">
        <f>IF(ISERROR(INDEX(Escolas,MATCH($N8,Corrida,0))),"",(INDEX(Escolas,MATCH($N8,Corrida,0))))</f>
        <v/>
      </c>
      <c r="D8" s="119" t="s">
        <v>107</v>
      </c>
      <c r="E8" s="118" t="str">
        <f>IF(ISERROR(INDEX(Nomes,MATCH($N8,Corrida,0))),"",(INDEX(Nomes,MATCH($N8,Corrida,0))))</f>
        <v/>
      </c>
      <c r="F8" s="119" t="str">
        <f>IF(ISERROR(INDEX(Anos,MATCH($N8,Corrida,0))),"",(INDEX(Anos,MATCH($N8,Corrida,0))))</f>
        <v/>
      </c>
      <c r="G8" s="120" t="s">
        <v>108</v>
      </c>
      <c r="H8" s="121" t="s">
        <v>40</v>
      </c>
      <c r="I8" s="2"/>
      <c r="J8" s="96"/>
      <c r="K8" s="97"/>
      <c r="L8" s="97"/>
      <c r="M8" s="122">
        <v>2</v>
      </c>
      <c r="N8" s="122" t="str">
        <f t="shared" ref="N8:N34" si="0">D8&amp;G8&amp;H8&amp;M8</f>
        <v>CorridaInf AF2</v>
      </c>
    </row>
    <row r="9" spans="1:14" s="122" customFormat="1" ht="20.149999999999999" customHeight="1" x14ac:dyDescent="0.25">
      <c r="A9" s="117" t="str">
        <f>'Ficha Inscrição'!$M$8</f>
        <v>RA MADEIRA</v>
      </c>
      <c r="B9" s="117" t="str">
        <f>'Ficha Inscrição'!$F$8</f>
        <v>Madeira</v>
      </c>
      <c r="C9" s="118" t="str">
        <f>IF(ISERROR(INDEX(Escolas,MATCH($N9,Salto,0))),"",(INDEX(Escolas,MATCH($N9,Salto,0))))</f>
        <v/>
      </c>
      <c r="D9" s="119" t="s">
        <v>109</v>
      </c>
      <c r="E9" s="118" t="str">
        <f>IF(ISERROR(INDEX(Nomes,MATCH($N9,Salto,0))),"",(INDEX(Nomes,MATCH($N9,Salto,0))))</f>
        <v/>
      </c>
      <c r="F9" s="119" t="str">
        <f>IF(ISERROR(INDEX(Anos,MATCH($N9,Salto,0))),"",(INDEX(Anos,MATCH($N9,Salto,0))))</f>
        <v/>
      </c>
      <c r="G9" s="120" t="s">
        <v>108</v>
      </c>
      <c r="H9" s="121" t="s">
        <v>40</v>
      </c>
      <c r="I9" s="2"/>
      <c r="J9" s="96"/>
      <c r="K9" s="97"/>
      <c r="L9" s="97"/>
      <c r="M9" s="122">
        <v>1</v>
      </c>
      <c r="N9" s="122" t="str">
        <f t="shared" si="0"/>
        <v>SaltoInf AF1</v>
      </c>
    </row>
    <row r="10" spans="1:14" s="122" customFormat="1" ht="20.149999999999999" customHeight="1" x14ac:dyDescent="0.25">
      <c r="A10" s="117" t="str">
        <f>'Ficha Inscrição'!$M$8</f>
        <v>RA MADEIRA</v>
      </c>
      <c r="B10" s="117" t="str">
        <f>'Ficha Inscrição'!$F$8</f>
        <v>Madeira</v>
      </c>
      <c r="C10" s="118" t="str">
        <f>IF(ISERROR(INDEX(Escolas,MATCH($N10,km,0))),"",(INDEX(Escolas,MATCH($N10,km,0))))</f>
        <v/>
      </c>
      <c r="D10" s="119" t="s">
        <v>110</v>
      </c>
      <c r="E10" s="118" t="str">
        <f>IF(ISERROR(INDEX(Nomes,MATCH($N10,km,0))),"",(INDEX(Nomes,MATCH($N10,km,0))))</f>
        <v/>
      </c>
      <c r="F10" s="119" t="str">
        <f>IF(ISERROR(INDEX(Anos,MATCH($N10,km,0))),"",(INDEX(Anos,MATCH($N10,km,0))))</f>
        <v/>
      </c>
      <c r="G10" s="120" t="s">
        <v>108</v>
      </c>
      <c r="H10" s="121" t="s">
        <v>40</v>
      </c>
      <c r="I10" s="2" t="s">
        <v>120</v>
      </c>
      <c r="J10" s="96"/>
      <c r="K10" s="97"/>
      <c r="L10" s="97"/>
      <c r="M10" s="122">
        <v>1</v>
      </c>
      <c r="N10" s="122" t="str">
        <f t="shared" si="0"/>
        <v>kmInf AF1</v>
      </c>
    </row>
    <row r="11" spans="1:14" s="122" customFormat="1" ht="20.149999999999999" customHeight="1" x14ac:dyDescent="0.25">
      <c r="A11" s="117" t="str">
        <f>'Ficha Inscrição'!$M$8</f>
        <v>RA MADEIRA</v>
      </c>
      <c r="B11" s="123" t="str">
        <f>'Ficha Inscrição'!$F$8</f>
        <v>Madeira</v>
      </c>
      <c r="C11" s="124" t="str">
        <f>IF(ISERROR(INDEX(Escolas,MATCH($N11,Corrida,0))),"",(INDEX(Escolas,MATCH($N11,Corrida,0))))</f>
        <v/>
      </c>
      <c r="D11" s="125" t="s">
        <v>107</v>
      </c>
      <c r="E11" s="124" t="str">
        <f>IF(ISERROR(INDEX(Nomes,MATCH($N11,Corrida,0))),"",(INDEX(Nomes,MATCH($N11,Corrida,0))))</f>
        <v/>
      </c>
      <c r="F11" s="125" t="str">
        <f>IF(ISERROR(INDEX(Anos,MATCH($N11,Corrida,0))),"",(INDEX(Anos,MATCH($N11,Corrida,0))))</f>
        <v/>
      </c>
      <c r="G11" s="126" t="s">
        <v>108</v>
      </c>
      <c r="H11" s="127" t="s">
        <v>42</v>
      </c>
      <c r="I11" s="2"/>
      <c r="J11" s="96"/>
      <c r="K11" s="97"/>
      <c r="L11" s="97"/>
      <c r="M11" s="122">
        <v>1</v>
      </c>
      <c r="N11" s="122" t="str">
        <f t="shared" si="0"/>
        <v>CorridaInf AM1</v>
      </c>
    </row>
    <row r="12" spans="1:14" s="122" customFormat="1" ht="20.149999999999999" customHeight="1" x14ac:dyDescent="0.25">
      <c r="A12" s="117" t="str">
        <f>'Ficha Inscrição'!$M$8</f>
        <v>RA MADEIRA</v>
      </c>
      <c r="B12" s="123" t="str">
        <f>'Ficha Inscrição'!$F$8</f>
        <v>Madeira</v>
      </c>
      <c r="C12" s="124" t="str">
        <f>IF(ISERROR(INDEX(Escolas,MATCH($N12,Corrida,0))),"",(INDEX(Escolas,MATCH($N12,Corrida,0))))</f>
        <v/>
      </c>
      <c r="D12" s="125" t="s">
        <v>107</v>
      </c>
      <c r="E12" s="124" t="str">
        <f>IF(ISERROR(INDEX(Nomes,MATCH($N12,Corrida,0))),"",(INDEX(Nomes,MATCH($N12,Corrida,0))))</f>
        <v/>
      </c>
      <c r="F12" s="125" t="str">
        <f>IF(ISERROR(INDEX(Anos,MATCH($N12,Corrida,0))),"",(INDEX(Anos,MATCH($N12,Corrida,0))))</f>
        <v/>
      </c>
      <c r="G12" s="126" t="s">
        <v>108</v>
      </c>
      <c r="H12" s="127" t="s">
        <v>42</v>
      </c>
      <c r="I12" s="2"/>
      <c r="J12" s="96"/>
      <c r="K12" s="97"/>
      <c r="L12" s="97"/>
      <c r="M12" s="122">
        <v>2</v>
      </c>
      <c r="N12" s="122" t="str">
        <f t="shared" si="0"/>
        <v>CorridaInf AM2</v>
      </c>
    </row>
    <row r="13" spans="1:14" s="122" customFormat="1" ht="20.149999999999999" customHeight="1" x14ac:dyDescent="0.25">
      <c r="A13" s="117" t="str">
        <f>'Ficha Inscrição'!$M$8</f>
        <v>RA MADEIRA</v>
      </c>
      <c r="B13" s="123" t="str">
        <f>'Ficha Inscrição'!$F$8</f>
        <v>Madeira</v>
      </c>
      <c r="C13" s="124" t="str">
        <f>IF(ISERROR(INDEX(Escolas,MATCH($N13,Salto,0))),"",(INDEX(Escolas,MATCH($N13,Salto,0))))</f>
        <v/>
      </c>
      <c r="D13" s="125" t="s">
        <v>109</v>
      </c>
      <c r="E13" s="124" t="str">
        <f>IF(ISERROR(INDEX(Nomes,MATCH($N13,Salto,0))),"",(INDEX(Nomes,MATCH($N13,Salto,0))))</f>
        <v/>
      </c>
      <c r="F13" s="125" t="str">
        <f>IF(ISERROR(INDEX(Anos,MATCH($N13,Salto,0))),"",(INDEX(Anos,MATCH($N13,Salto,0))))</f>
        <v/>
      </c>
      <c r="G13" s="126" t="s">
        <v>108</v>
      </c>
      <c r="H13" s="127" t="s">
        <v>42</v>
      </c>
      <c r="I13" s="2"/>
      <c r="J13" s="96"/>
      <c r="K13" s="97"/>
      <c r="L13" s="97"/>
      <c r="M13" s="122">
        <v>1</v>
      </c>
      <c r="N13" s="122" t="str">
        <f t="shared" si="0"/>
        <v>SaltoInf AM1</v>
      </c>
    </row>
    <row r="14" spans="1:14" s="122" customFormat="1" ht="20.149999999999999" customHeight="1" x14ac:dyDescent="0.25">
      <c r="A14" s="117" t="str">
        <f>'Ficha Inscrição'!$M$8</f>
        <v>RA MADEIRA</v>
      </c>
      <c r="B14" s="123" t="str">
        <f>'Ficha Inscrição'!$F$8</f>
        <v>Madeira</v>
      </c>
      <c r="C14" s="124" t="str">
        <f>IF(ISERROR(INDEX(Escolas,MATCH($N14,km,0))),"",(INDEX(Escolas,MATCH($N14,km,0))))</f>
        <v/>
      </c>
      <c r="D14" s="125" t="s">
        <v>110</v>
      </c>
      <c r="E14" s="124" t="str">
        <f>IF(ISERROR(INDEX(Nomes,MATCH($N14,km,0))),"",(INDEX(Nomes,MATCH($N14,km,0))))</f>
        <v/>
      </c>
      <c r="F14" s="125" t="str">
        <f>IF(ISERROR(INDEX(Anos,MATCH($N14,km,0))),"",(INDEX(Anos,MATCH($N14,km,0))))</f>
        <v/>
      </c>
      <c r="G14" s="126" t="s">
        <v>108</v>
      </c>
      <c r="H14" s="127" t="s">
        <v>42</v>
      </c>
      <c r="I14" s="2"/>
      <c r="J14" s="96"/>
      <c r="K14" s="97"/>
      <c r="L14" s="97"/>
      <c r="M14" s="122">
        <v>1</v>
      </c>
      <c r="N14" s="122" t="str">
        <f t="shared" si="0"/>
        <v>kmInf AM1</v>
      </c>
    </row>
    <row r="15" spans="1:14" s="122" customFormat="1" ht="20.149999999999999" customHeight="1" x14ac:dyDescent="0.25">
      <c r="A15" s="117" t="str">
        <f>'Ficha Inscrição'!$M$8</f>
        <v>RA MADEIRA</v>
      </c>
      <c r="B15" s="117" t="str">
        <f>'Ficha Inscrição'!$F$8</f>
        <v>Madeira</v>
      </c>
      <c r="C15" s="118" t="str">
        <f>IF(ISERROR(INDEX(Escolas,MATCH($N15,Corrida,0))),"",(INDEX(Escolas,MATCH($N15,Corrida,0))))</f>
        <v/>
      </c>
      <c r="D15" s="119" t="s">
        <v>107</v>
      </c>
      <c r="E15" s="118" t="str">
        <f>IF(ISERROR(INDEX(Nomes,MATCH($N15,Corrida,0))),"",(INDEX(Nomes,MATCH($N15,Corrida,0))))</f>
        <v/>
      </c>
      <c r="F15" s="119" t="str">
        <f>IF(ISERROR(INDEX(Anos,MATCH($N15,Corrida,0))),"",(INDEX(Anos,MATCH($N15,Corrida,0))))</f>
        <v/>
      </c>
      <c r="G15" s="120" t="s">
        <v>111</v>
      </c>
      <c r="H15" s="121" t="s">
        <v>40</v>
      </c>
      <c r="I15" s="2"/>
      <c r="J15" s="96"/>
      <c r="K15" s="97"/>
      <c r="L15" s="97"/>
      <c r="M15" s="122">
        <v>1</v>
      </c>
      <c r="N15" s="122" t="str">
        <f t="shared" si="0"/>
        <v>CorridaInf BF1</v>
      </c>
    </row>
    <row r="16" spans="1:14" s="122" customFormat="1" ht="20.149999999999999" customHeight="1" x14ac:dyDescent="0.25">
      <c r="A16" s="117" t="str">
        <f>'Ficha Inscrição'!$M$8</f>
        <v>RA MADEIRA</v>
      </c>
      <c r="B16" s="117" t="str">
        <f>'Ficha Inscrição'!$F$8</f>
        <v>Madeira</v>
      </c>
      <c r="C16" s="118" t="str">
        <f>IF(ISERROR(INDEX(Escolas,MATCH($N16,Corrida,0))),"",(INDEX(Escolas,MATCH($N16,Corrida,0))))</f>
        <v/>
      </c>
      <c r="D16" s="119" t="s">
        <v>107</v>
      </c>
      <c r="E16" s="118" t="str">
        <f>IF(ISERROR(INDEX(Nomes,MATCH($N16,Corrida,0))),"",(INDEX(Nomes,MATCH($N16,Corrida,0))))</f>
        <v/>
      </c>
      <c r="F16" s="119" t="str">
        <f>IF(ISERROR(INDEX(Anos,MATCH($N16,Corrida,0))),"",(INDEX(Anos,MATCH($N16,Corrida,0))))</f>
        <v/>
      </c>
      <c r="G16" s="120" t="s">
        <v>111</v>
      </c>
      <c r="H16" s="121" t="s">
        <v>40</v>
      </c>
      <c r="I16" s="2"/>
      <c r="J16" s="96"/>
      <c r="K16" s="97"/>
      <c r="L16" s="97"/>
      <c r="M16" s="122">
        <v>2</v>
      </c>
      <c r="N16" s="122" t="str">
        <f t="shared" si="0"/>
        <v>CorridaInf BF2</v>
      </c>
    </row>
    <row r="17" spans="1:14" s="122" customFormat="1" ht="20.149999999999999" customHeight="1" x14ac:dyDescent="0.25">
      <c r="A17" s="117" t="str">
        <f>'Ficha Inscrição'!$M$8</f>
        <v>RA MADEIRA</v>
      </c>
      <c r="B17" s="117" t="str">
        <f>'Ficha Inscrição'!$F$8</f>
        <v>Madeira</v>
      </c>
      <c r="C17" s="118" t="str">
        <f>IF(ISERROR(INDEX(Escolas,MATCH($N17,Salto,0))),"",(INDEX(Escolas,MATCH($N17,Salto,0))))</f>
        <v/>
      </c>
      <c r="D17" s="119" t="s">
        <v>109</v>
      </c>
      <c r="E17" s="118" t="str">
        <f>IF(ISERROR(INDEX(Nomes,MATCH($N17,Salto,0))),"",(INDEX(Nomes,MATCH($N17,Salto,0))))</f>
        <v/>
      </c>
      <c r="F17" s="119" t="str">
        <f>IF(ISERROR(INDEX(Anos,MATCH($N17,Salto,0))),"",(INDEX(Anos,MATCH($N17,Salto,0))))</f>
        <v/>
      </c>
      <c r="G17" s="120" t="s">
        <v>111</v>
      </c>
      <c r="H17" s="121" t="s">
        <v>40</v>
      </c>
      <c r="I17" s="2"/>
      <c r="J17" s="96"/>
      <c r="K17" s="97"/>
      <c r="L17" s="97"/>
      <c r="M17" s="122">
        <v>1</v>
      </c>
      <c r="N17" s="122" t="str">
        <f t="shared" si="0"/>
        <v>SaltoInf BF1</v>
      </c>
    </row>
    <row r="18" spans="1:14" s="122" customFormat="1" ht="20.149999999999999" customHeight="1" x14ac:dyDescent="0.25">
      <c r="A18" s="117" t="str">
        <f>'Ficha Inscrição'!$M$8</f>
        <v>RA MADEIRA</v>
      </c>
      <c r="B18" s="117" t="str">
        <f>'Ficha Inscrição'!$F$8</f>
        <v>Madeira</v>
      </c>
      <c r="C18" s="118" t="str">
        <f>IF(ISERROR(INDEX(Escolas,MATCH($N18,km,0))),"",(INDEX(Escolas,MATCH($N18,km,0))))</f>
        <v/>
      </c>
      <c r="D18" s="119" t="s">
        <v>110</v>
      </c>
      <c r="E18" s="118" t="str">
        <f>IF(ISERROR(INDEX(Nomes,MATCH($N18,km,0))),"",(INDEX(Nomes,MATCH($N18,km,0))))</f>
        <v/>
      </c>
      <c r="F18" s="119" t="str">
        <f>IF(ISERROR(INDEX(Anos,MATCH($N18,km,0))),"",(INDEX(Anos,MATCH($N18,km,0))))</f>
        <v/>
      </c>
      <c r="G18" s="120" t="s">
        <v>111</v>
      </c>
      <c r="H18" s="121" t="s">
        <v>40</v>
      </c>
      <c r="I18" s="2"/>
      <c r="J18" s="96"/>
      <c r="K18" s="97"/>
      <c r="L18" s="97"/>
      <c r="M18" s="122">
        <v>1</v>
      </c>
      <c r="N18" s="122" t="str">
        <f t="shared" si="0"/>
        <v>kmInf BF1</v>
      </c>
    </row>
    <row r="19" spans="1:14" s="122" customFormat="1" ht="20.149999999999999" customHeight="1" x14ac:dyDescent="0.25">
      <c r="A19" s="117" t="str">
        <f>'Ficha Inscrição'!$M$8</f>
        <v>RA MADEIRA</v>
      </c>
      <c r="B19" s="117" t="str">
        <f>'Ficha Inscrição'!$F$8</f>
        <v>Madeira</v>
      </c>
      <c r="C19" s="118" t="str">
        <f>IF(ISERROR(INDEX(Escolas,MATCH($N19,Lanc,0))),"",(INDEX(Escolas,MATCH($N19,Lanc,0))))</f>
        <v/>
      </c>
      <c r="D19" s="119" t="s">
        <v>113</v>
      </c>
      <c r="E19" s="118" t="str">
        <f>IF(ISERROR(INDEX(Nomes,MATCH($N19,Lanc,0))),"",(INDEX(Nomes,MATCH($N19,Lanc,0))))</f>
        <v/>
      </c>
      <c r="F19" s="119" t="str">
        <f>IF(ISERROR(INDEX(Anos,MATCH($N19,Lanc,0))),"",(INDEX(Anos,MATCH($N19,Lanc,0))))</f>
        <v/>
      </c>
      <c r="G19" s="120" t="s">
        <v>111</v>
      </c>
      <c r="H19" s="121" t="s">
        <v>40</v>
      </c>
      <c r="I19" s="2"/>
      <c r="J19" s="96"/>
      <c r="K19" s="97"/>
      <c r="L19" s="97"/>
      <c r="M19" s="122">
        <v>1</v>
      </c>
      <c r="N19" s="122" t="str">
        <f t="shared" ref="N19" si="1">D19&amp;G19&amp;H19&amp;M19</f>
        <v>LancInf BF1</v>
      </c>
    </row>
    <row r="20" spans="1:14" s="122" customFormat="1" ht="20.149999999999999" customHeight="1" x14ac:dyDescent="0.25">
      <c r="A20" s="117" t="str">
        <f>'Ficha Inscrição'!$M$8</f>
        <v>RA MADEIRA</v>
      </c>
      <c r="B20" s="123" t="str">
        <f>'Ficha Inscrição'!$F$8</f>
        <v>Madeira</v>
      </c>
      <c r="C20" s="124" t="str">
        <f>IF(ISERROR(INDEX(Escolas,MATCH($N20,Corrida,0))),"",(INDEX(Escolas,MATCH($N20,Corrida,0))))</f>
        <v/>
      </c>
      <c r="D20" s="125" t="s">
        <v>107</v>
      </c>
      <c r="E20" s="124" t="str">
        <f>IF(ISERROR(INDEX(Nomes,MATCH($N20,Corrida,0))),"",(INDEX(Nomes,MATCH($N20,Corrida,0))))</f>
        <v/>
      </c>
      <c r="F20" s="125" t="str">
        <f>IF(ISERROR(INDEX(Anos,MATCH($N20,Corrida,0))),"",(INDEX(Anos,MATCH($N20,Corrida,0))))</f>
        <v/>
      </c>
      <c r="G20" s="126" t="s">
        <v>111</v>
      </c>
      <c r="H20" s="127" t="s">
        <v>42</v>
      </c>
      <c r="I20" s="2"/>
      <c r="J20" s="96"/>
      <c r="K20" s="97"/>
      <c r="L20" s="97"/>
      <c r="M20" s="122">
        <v>1</v>
      </c>
      <c r="N20" s="122" t="str">
        <f t="shared" si="0"/>
        <v>CorridaInf BM1</v>
      </c>
    </row>
    <row r="21" spans="1:14" s="122" customFormat="1" ht="20.149999999999999" customHeight="1" x14ac:dyDescent="0.25">
      <c r="A21" s="117" t="str">
        <f>'Ficha Inscrição'!$M$8</f>
        <v>RA MADEIRA</v>
      </c>
      <c r="B21" s="123" t="str">
        <f>'Ficha Inscrição'!$F$8</f>
        <v>Madeira</v>
      </c>
      <c r="C21" s="124" t="str">
        <f>IF(ISERROR(INDEX(Escolas,MATCH($N21,Corrida,0))),"",(INDEX(Escolas,MATCH($N21,Corrida,0))))</f>
        <v/>
      </c>
      <c r="D21" s="125" t="s">
        <v>107</v>
      </c>
      <c r="E21" s="124" t="str">
        <f>IF(ISERROR(INDEX(Nomes,MATCH($N21,Corrida,0))),"",(INDEX(Nomes,MATCH($N21,Corrida,0))))</f>
        <v/>
      </c>
      <c r="F21" s="125" t="str">
        <f>IF(ISERROR(INDEX(Anos,MATCH($N21,Corrida,0))),"",(INDEX(Anos,MATCH($N21,Corrida,0))))</f>
        <v/>
      </c>
      <c r="G21" s="126" t="s">
        <v>111</v>
      </c>
      <c r="H21" s="127" t="s">
        <v>42</v>
      </c>
      <c r="I21" s="2"/>
      <c r="J21" s="96"/>
      <c r="K21" s="97"/>
      <c r="L21" s="97"/>
      <c r="M21" s="122">
        <v>2</v>
      </c>
      <c r="N21" s="122" t="str">
        <f t="shared" si="0"/>
        <v>CorridaInf BM2</v>
      </c>
    </row>
    <row r="22" spans="1:14" s="122" customFormat="1" ht="20.149999999999999" customHeight="1" x14ac:dyDescent="0.25">
      <c r="A22" s="117" t="str">
        <f>'Ficha Inscrição'!$M$8</f>
        <v>RA MADEIRA</v>
      </c>
      <c r="B22" s="123" t="str">
        <f>'Ficha Inscrição'!$F$8</f>
        <v>Madeira</v>
      </c>
      <c r="C22" s="124" t="str">
        <f>IF(ISERROR(INDEX(Escolas,MATCH($N22,Salto,0))),"",(INDEX(Escolas,MATCH($N22,Salto,0))))</f>
        <v/>
      </c>
      <c r="D22" s="125" t="s">
        <v>109</v>
      </c>
      <c r="E22" s="124" t="str">
        <f>IF(ISERROR(INDEX(Nomes,MATCH($N22,Salto,0))),"",(INDEX(Nomes,MATCH($N22,Salto,0))))</f>
        <v/>
      </c>
      <c r="F22" s="125" t="str">
        <f>IF(ISERROR(INDEX(Anos,MATCH($N22,Salto,0))),"",(INDEX(Anos,MATCH($N22,Salto,0))))</f>
        <v/>
      </c>
      <c r="G22" s="126" t="s">
        <v>111</v>
      </c>
      <c r="H22" s="127" t="s">
        <v>42</v>
      </c>
      <c r="I22" s="2"/>
      <c r="J22" s="96"/>
      <c r="K22" s="97"/>
      <c r="L22" s="97"/>
      <c r="M22" s="122">
        <v>1</v>
      </c>
      <c r="N22" s="122" t="str">
        <f t="shared" si="0"/>
        <v>SaltoInf BM1</v>
      </c>
    </row>
    <row r="23" spans="1:14" s="122" customFormat="1" ht="20.149999999999999" customHeight="1" x14ac:dyDescent="0.25">
      <c r="A23" s="117" t="str">
        <f>'Ficha Inscrição'!$M$8</f>
        <v>RA MADEIRA</v>
      </c>
      <c r="B23" s="123" t="str">
        <f>'Ficha Inscrição'!$F$8</f>
        <v>Madeira</v>
      </c>
      <c r="C23" s="124" t="str">
        <f>IF(ISERROR(INDEX(Escolas,MATCH($N23,km,0))),"",(INDEX(Escolas,MATCH($N23,km,0))))</f>
        <v/>
      </c>
      <c r="D23" s="125" t="s">
        <v>110</v>
      </c>
      <c r="E23" s="124" t="str">
        <f>IF(ISERROR(INDEX(Nomes,MATCH($N23,km,0))),"",(INDEX(Nomes,MATCH($N23,km,0))))</f>
        <v/>
      </c>
      <c r="F23" s="125" t="str">
        <f>IF(ISERROR(INDEX(Anos,MATCH($N23,km,0))),"",(INDEX(Anos,MATCH($N23,km,0))))</f>
        <v/>
      </c>
      <c r="G23" s="126" t="s">
        <v>111</v>
      </c>
      <c r="H23" s="127" t="s">
        <v>42</v>
      </c>
      <c r="I23" s="2"/>
      <c r="J23" s="96"/>
      <c r="K23" s="97"/>
      <c r="L23" s="97"/>
      <c r="M23" s="122">
        <v>1</v>
      </c>
      <c r="N23" s="122" t="str">
        <f t="shared" si="0"/>
        <v>kmInf BM1</v>
      </c>
    </row>
    <row r="24" spans="1:14" s="122" customFormat="1" ht="20.149999999999999" customHeight="1" x14ac:dyDescent="0.25">
      <c r="A24" s="117" t="str">
        <f>'Ficha Inscrição'!$M$8</f>
        <v>RA MADEIRA</v>
      </c>
      <c r="B24" s="123" t="str">
        <f>'Ficha Inscrição'!$F$8</f>
        <v>Madeira</v>
      </c>
      <c r="C24" s="124" t="str">
        <f>IF(ISERROR(INDEX(Escolas,MATCH($N24,Lanc,0))),"",(INDEX(Escolas,MATCH($N24,Lanc,0))))</f>
        <v/>
      </c>
      <c r="D24" s="125" t="s">
        <v>113</v>
      </c>
      <c r="E24" s="124" t="str">
        <f>IF(ISERROR(INDEX(Nomes,MATCH($N24,Lanc,0))),"",(INDEX(Nomes,MATCH($N24,Lanc,0))))</f>
        <v/>
      </c>
      <c r="F24" s="125" t="str">
        <f>IF(ISERROR(INDEX(Anos,MATCH($N24,Lanc,0))),"",(INDEX(Anos,MATCH($N24,Lanc,0))))</f>
        <v/>
      </c>
      <c r="G24" s="126" t="s">
        <v>111</v>
      </c>
      <c r="H24" s="127" t="s">
        <v>42</v>
      </c>
      <c r="I24" s="2"/>
      <c r="J24" s="96"/>
      <c r="K24" s="97"/>
      <c r="L24" s="97"/>
      <c r="M24" s="122">
        <v>1</v>
      </c>
      <c r="N24" s="122" t="str">
        <f t="shared" ref="N24" si="2">D24&amp;G24&amp;H24&amp;M24</f>
        <v>LancInf BM1</v>
      </c>
    </row>
    <row r="25" spans="1:14" s="122" customFormat="1" ht="20.149999999999999" customHeight="1" x14ac:dyDescent="0.25">
      <c r="A25" s="117" t="str">
        <f>'Ficha Inscrição'!$M$8</f>
        <v>RA MADEIRA</v>
      </c>
      <c r="B25" s="117" t="str">
        <f>'Ficha Inscrição'!$F$8</f>
        <v>Madeira</v>
      </c>
      <c r="C25" s="118" t="str">
        <f>IF(ISERROR(INDEX(Escolas,MATCH($N25,Corrida,0))),"",(INDEX(Escolas,MATCH($N25,Corrida,0))))</f>
        <v/>
      </c>
      <c r="D25" s="119" t="s">
        <v>107</v>
      </c>
      <c r="E25" s="118" t="str">
        <f>IF(ISERROR(INDEX(Nomes,MATCH($N25,Corrida,0))),"",(INDEX(Nomes,MATCH($N25,Corrida,0))))</f>
        <v/>
      </c>
      <c r="F25" s="119" t="str">
        <f>IF(ISERROR(INDEX(Anos,MATCH($N25,Corrida,0))),"",(INDEX(Anos,MATCH($N25,Corrida,0))))</f>
        <v/>
      </c>
      <c r="G25" s="121" t="s">
        <v>112</v>
      </c>
      <c r="H25" s="121" t="s">
        <v>40</v>
      </c>
      <c r="I25" s="2"/>
      <c r="J25" s="96"/>
      <c r="K25" s="2"/>
      <c r="L25" s="2"/>
      <c r="M25" s="122">
        <v>1</v>
      </c>
      <c r="N25" s="122" t="str">
        <f t="shared" si="0"/>
        <v>CorridaIniF1</v>
      </c>
    </row>
    <row r="26" spans="1:14" s="122" customFormat="1" ht="20.149999999999999" customHeight="1" x14ac:dyDescent="0.25">
      <c r="A26" s="117" t="str">
        <f>'Ficha Inscrição'!$M$8</f>
        <v>RA MADEIRA</v>
      </c>
      <c r="B26" s="117" t="str">
        <f>'Ficha Inscrição'!$F$8</f>
        <v>Madeira</v>
      </c>
      <c r="C26" s="118" t="str">
        <f>IF(ISERROR(INDEX(Escolas,MATCH($N26,Corrida,0))),"",(INDEX(Escolas,MATCH($N26,Corrida,0))))</f>
        <v/>
      </c>
      <c r="D26" s="119" t="s">
        <v>107</v>
      </c>
      <c r="E26" s="118" t="str">
        <f>IF(ISERROR(INDEX(Nomes,MATCH($N26,Corrida,0))),"",(INDEX(Nomes,MATCH($N26,Corrida,0))))</f>
        <v/>
      </c>
      <c r="F26" s="119" t="str">
        <f>IF(ISERROR(INDEX(Anos,MATCH($N26,Corrida,0))),"",(INDEX(Anos,MATCH($N26,Corrida,0))))</f>
        <v/>
      </c>
      <c r="G26" s="121" t="s">
        <v>112</v>
      </c>
      <c r="H26" s="121" t="s">
        <v>40</v>
      </c>
      <c r="I26" s="2"/>
      <c r="J26" s="96"/>
      <c r="K26" s="2"/>
      <c r="L26" s="2"/>
      <c r="M26" s="122">
        <v>2</v>
      </c>
      <c r="N26" s="122" t="str">
        <f t="shared" si="0"/>
        <v>CorridaIniF2</v>
      </c>
    </row>
    <row r="27" spans="1:14" s="122" customFormat="1" ht="20.149999999999999" customHeight="1" x14ac:dyDescent="0.25">
      <c r="A27" s="117" t="str">
        <f>'Ficha Inscrição'!$M$8</f>
        <v>RA MADEIRA</v>
      </c>
      <c r="B27" s="117" t="str">
        <f>'Ficha Inscrição'!$F$8</f>
        <v>Madeira</v>
      </c>
      <c r="C27" s="118" t="str">
        <f>IF(ISERROR(INDEX(Escolas,MATCH($N27,Salto,0))),"",(INDEX(Escolas,MATCH($N27,Salto,0))))</f>
        <v/>
      </c>
      <c r="D27" s="119" t="s">
        <v>109</v>
      </c>
      <c r="E27" s="118" t="str">
        <f>IF(ISERROR(INDEX(Nomes,MATCH($N27,Salto,0))),"",(INDEX(Nomes,MATCH($N27,Salto,0))))</f>
        <v/>
      </c>
      <c r="F27" s="119" t="str">
        <f>IF(ISERROR(INDEX(Anos,MATCH($N27,Salto,0))),"",(INDEX(Anos,MATCH($N27,Salto,0))))</f>
        <v/>
      </c>
      <c r="G27" s="121" t="s">
        <v>112</v>
      </c>
      <c r="H27" s="121" t="s">
        <v>40</v>
      </c>
      <c r="I27" s="2"/>
      <c r="J27" s="96"/>
      <c r="K27" s="2"/>
      <c r="L27" s="2"/>
      <c r="M27" s="122">
        <v>1</v>
      </c>
      <c r="N27" s="122" t="str">
        <f t="shared" si="0"/>
        <v>SaltoIniF1</v>
      </c>
    </row>
    <row r="28" spans="1:14" s="122" customFormat="1" ht="20.149999999999999" customHeight="1" x14ac:dyDescent="0.25">
      <c r="A28" s="117" t="str">
        <f>'Ficha Inscrição'!$M$8</f>
        <v>RA MADEIRA</v>
      </c>
      <c r="B28" s="117" t="str">
        <f>'Ficha Inscrição'!$F$8</f>
        <v>Madeira</v>
      </c>
      <c r="C28" s="118" t="str">
        <f>IF(ISERROR(INDEX(Escolas,MATCH($N28,km,0))),"",(INDEX(Escolas,MATCH($N28,km,0))))</f>
        <v/>
      </c>
      <c r="D28" s="119" t="s">
        <v>110</v>
      </c>
      <c r="E28" s="118" t="str">
        <f>IF(ISERROR(INDEX(Nomes,MATCH($N28,km,0))),"",(INDEX(Nomes,MATCH($N28,km,0))))</f>
        <v/>
      </c>
      <c r="F28" s="119" t="str">
        <f>IF(ISERROR(INDEX(Anos,MATCH($N28,km,0))),"",(INDEX(Anos,MATCH($N28,km,0))))</f>
        <v/>
      </c>
      <c r="G28" s="121" t="s">
        <v>112</v>
      </c>
      <c r="H28" s="121" t="s">
        <v>40</v>
      </c>
      <c r="I28" s="2"/>
      <c r="J28" s="96"/>
      <c r="K28" s="2"/>
      <c r="L28" s="2"/>
      <c r="M28" s="122">
        <v>1</v>
      </c>
      <c r="N28" s="122" t="str">
        <f t="shared" si="0"/>
        <v>kmIniF1</v>
      </c>
    </row>
    <row r="29" spans="1:14" s="122" customFormat="1" ht="20.149999999999999" customHeight="1" x14ac:dyDescent="0.25">
      <c r="A29" s="117" t="str">
        <f>'Ficha Inscrição'!$M$8</f>
        <v>RA MADEIRA</v>
      </c>
      <c r="B29" s="123" t="str">
        <f>'Ficha Inscrição'!$F$8</f>
        <v>Madeira</v>
      </c>
      <c r="C29" s="124" t="str">
        <f>IF(ISERROR(INDEX(Escolas,MATCH($N29,Corrida,0))),"",(INDEX(Escolas,MATCH($N29,Corrida,0))))</f>
        <v/>
      </c>
      <c r="D29" s="125" t="s">
        <v>107</v>
      </c>
      <c r="E29" s="124" t="str">
        <f>IF(ISERROR(INDEX(Nomes,MATCH($N29,Corrida,0))),"",(INDEX(Nomes,MATCH($N29,Corrida,0))))</f>
        <v/>
      </c>
      <c r="F29" s="125" t="str">
        <f>IF(ISERROR(INDEX(Anos,MATCH($N29,Corrida,0))),"",(INDEX(Anos,MATCH($N29,Corrida,0))))</f>
        <v/>
      </c>
      <c r="G29" s="127" t="s">
        <v>112</v>
      </c>
      <c r="H29" s="127" t="s">
        <v>42</v>
      </c>
      <c r="I29" s="2"/>
      <c r="J29" s="96"/>
      <c r="K29" s="2"/>
      <c r="L29" s="2"/>
      <c r="M29" s="122">
        <v>1</v>
      </c>
      <c r="N29" s="122" t="str">
        <f t="shared" si="0"/>
        <v>CorridaIniM1</v>
      </c>
    </row>
    <row r="30" spans="1:14" s="122" customFormat="1" ht="20.149999999999999" customHeight="1" x14ac:dyDescent="0.25">
      <c r="A30" s="117" t="str">
        <f>'Ficha Inscrição'!$M$8</f>
        <v>RA MADEIRA</v>
      </c>
      <c r="B30" s="123" t="str">
        <f>'Ficha Inscrição'!$F$8</f>
        <v>Madeira</v>
      </c>
      <c r="C30" s="124" t="str">
        <f>IF(ISERROR(INDEX(Escolas,MATCH($N30,Corrida,0))),"",(INDEX(Escolas,MATCH($N30,Corrida,0))))</f>
        <v/>
      </c>
      <c r="D30" s="125" t="s">
        <v>107</v>
      </c>
      <c r="E30" s="124" t="str">
        <f>IF(ISERROR(INDEX(Nomes,MATCH($N30,Corrida,0))),"",(INDEX(Nomes,MATCH($N30,Corrida,0))))</f>
        <v/>
      </c>
      <c r="F30" s="125" t="str">
        <f>IF(ISERROR(INDEX(Anos,MATCH($N30,Corrida,0))),"",(INDEX(Anos,MATCH($N30,Corrida,0))))</f>
        <v/>
      </c>
      <c r="G30" s="127" t="s">
        <v>112</v>
      </c>
      <c r="H30" s="127" t="s">
        <v>42</v>
      </c>
      <c r="I30" s="2"/>
      <c r="J30" s="96"/>
      <c r="K30" s="2"/>
      <c r="L30" s="2"/>
      <c r="M30" s="122">
        <v>2</v>
      </c>
      <c r="N30" s="122" t="str">
        <f t="shared" si="0"/>
        <v>CorridaIniM2</v>
      </c>
    </row>
    <row r="31" spans="1:14" s="122" customFormat="1" ht="20.149999999999999" customHeight="1" x14ac:dyDescent="0.25">
      <c r="A31" s="117" t="str">
        <f>'Ficha Inscrição'!$M$8</f>
        <v>RA MADEIRA</v>
      </c>
      <c r="B31" s="123" t="str">
        <f>'Ficha Inscrição'!$F$8</f>
        <v>Madeira</v>
      </c>
      <c r="C31" s="124" t="str">
        <f>IF(ISERROR(INDEX(Escolas,MATCH($N31,Salto,0))),"",(INDEX(Escolas,MATCH($N31,Salto,0))))</f>
        <v/>
      </c>
      <c r="D31" s="125" t="s">
        <v>109</v>
      </c>
      <c r="E31" s="124" t="str">
        <f>IF(ISERROR(INDEX(Nomes,MATCH($N31,Salto,0))),"",(INDEX(Nomes,MATCH($N31,Salto,0))))</f>
        <v/>
      </c>
      <c r="F31" s="125" t="str">
        <f>IF(ISERROR(INDEX(Anos,MATCH($N31,Salto,0))),"",(INDEX(Anos,MATCH($N31,Salto,0))))</f>
        <v/>
      </c>
      <c r="G31" s="127" t="s">
        <v>112</v>
      </c>
      <c r="H31" s="127" t="s">
        <v>42</v>
      </c>
      <c r="I31" s="2"/>
      <c r="J31" s="96"/>
      <c r="K31" s="2"/>
      <c r="L31" s="2"/>
      <c r="M31" s="122">
        <v>1</v>
      </c>
      <c r="N31" s="122" t="str">
        <f t="shared" si="0"/>
        <v>SaltoIniM1</v>
      </c>
    </row>
    <row r="32" spans="1:14" s="122" customFormat="1" ht="20.149999999999999" customHeight="1" x14ac:dyDescent="0.25">
      <c r="A32" s="117" t="str">
        <f>'Ficha Inscrição'!$M$8</f>
        <v>RA MADEIRA</v>
      </c>
      <c r="B32" s="123" t="str">
        <f>'Ficha Inscrição'!$F$8</f>
        <v>Madeira</v>
      </c>
      <c r="C32" s="124" t="str">
        <f>IF(ISERROR(INDEX(Escolas,MATCH($N32,km,0))),"",(INDEX(Escolas,MATCH($N32,km,0))))</f>
        <v/>
      </c>
      <c r="D32" s="125" t="s">
        <v>110</v>
      </c>
      <c r="E32" s="124" t="str">
        <f>IF(ISERROR(INDEX(Nomes,MATCH($N32,km,0))),"",(INDEX(Nomes,MATCH($N32,km,0))))</f>
        <v/>
      </c>
      <c r="F32" s="125" t="str">
        <f>IF(ISERROR(INDEX(Anos,MATCH($N32,km,0))),"",(INDEX(Anos,MATCH($N32,km,0))))</f>
        <v/>
      </c>
      <c r="G32" s="127" t="s">
        <v>112</v>
      </c>
      <c r="H32" s="127" t="s">
        <v>42</v>
      </c>
      <c r="I32" s="2"/>
      <c r="J32" s="96"/>
      <c r="K32" s="2"/>
      <c r="L32" s="98"/>
      <c r="M32" s="122">
        <v>1</v>
      </c>
      <c r="N32" s="122" t="str">
        <f t="shared" si="0"/>
        <v>kmIniM1</v>
      </c>
    </row>
    <row r="33" spans="1:14" s="122" customFormat="1" ht="20.149999999999999" customHeight="1" x14ac:dyDescent="0.25">
      <c r="A33" s="117" t="str">
        <f>'Ficha Inscrição'!$M$8</f>
        <v>RA MADEIRA</v>
      </c>
      <c r="B33" s="128" t="str">
        <f>'Ficha Inscrição'!$F$8</f>
        <v>Madeira</v>
      </c>
      <c r="C33" s="129" t="str">
        <f>IF(ISERROR(INDEX(Escolas,MATCH($N33,Lanc,0))),"",(INDEX(Escolas,MATCH($N33,Lanc,0))))</f>
        <v/>
      </c>
      <c r="D33" s="130" t="s">
        <v>113</v>
      </c>
      <c r="E33" s="129" t="str">
        <f>IF(ISERROR(INDEX(Nomes,MATCH($N33,Lanc,0))),"",(INDEX(Nomes,MATCH($N33,Lanc,0))))</f>
        <v/>
      </c>
      <c r="F33" s="130" t="str">
        <f>IF(ISERROR(INDEX(Anos,MATCH($N33,Lanc,0))),"",(INDEX(Anos,MATCH($N33,Lanc,0))))</f>
        <v/>
      </c>
      <c r="G33" s="46" t="s">
        <v>46</v>
      </c>
      <c r="H33" s="131" t="s">
        <v>45</v>
      </c>
      <c r="I33" s="2"/>
      <c r="J33" s="96"/>
      <c r="K33" s="2"/>
      <c r="L33" s="98"/>
      <c r="M33" s="122">
        <v>1</v>
      </c>
      <c r="N33" s="122" t="str">
        <f t="shared" si="0"/>
        <v>LancTodosPrecisão1</v>
      </c>
    </row>
    <row r="34" spans="1:14" s="122" customFormat="1" ht="20.149999999999999" customHeight="1" x14ac:dyDescent="0.25">
      <c r="A34" s="117" t="str">
        <f>'Ficha Inscrição'!$M$8</f>
        <v>RA MADEIRA</v>
      </c>
      <c r="B34" s="128" t="str">
        <f>'Ficha Inscrição'!$F$8</f>
        <v>Madeira</v>
      </c>
      <c r="C34" s="129" t="str">
        <f>IF(ISERROR(INDEX(Escolas,MATCH($N34,Lanc,0))),"",(INDEX(Escolas,MATCH($N34,Lanc,0))))</f>
        <v/>
      </c>
      <c r="D34" s="130" t="s">
        <v>113</v>
      </c>
      <c r="E34" s="129" t="str">
        <f>IF(ISERROR(INDEX(Nomes,MATCH($N34,Lanc,0))),"",(INDEX(Nomes,MATCH($N34,Lanc,0))))</f>
        <v/>
      </c>
      <c r="F34" s="130" t="str">
        <f>IF(ISERROR(INDEX(Anos,MATCH($N34,Lanc,0))),"",(INDEX(Anos,MATCH($N34,Lanc,0))))</f>
        <v/>
      </c>
      <c r="G34" s="46" t="s">
        <v>46</v>
      </c>
      <c r="H34" s="131" t="s">
        <v>45</v>
      </c>
      <c r="I34" s="2"/>
      <c r="J34" s="96"/>
      <c r="K34" s="2"/>
      <c r="L34" s="98"/>
      <c r="M34" s="122">
        <v>2</v>
      </c>
      <c r="N34" s="122" t="str">
        <f t="shared" si="0"/>
        <v>LancTodosPrecisão2</v>
      </c>
    </row>
    <row r="35" spans="1:14" s="132" customFormat="1" x14ac:dyDescent="0.25">
      <c r="A35" s="132">
        <v>1999</v>
      </c>
    </row>
    <row r="36" spans="1:14" s="132" customFormat="1" x14ac:dyDescent="0.25">
      <c r="A36" s="132">
        <v>2000</v>
      </c>
    </row>
    <row r="37" spans="1:14" s="132" customFormat="1" x14ac:dyDescent="0.25">
      <c r="A37" s="132">
        <v>2001</v>
      </c>
    </row>
    <row r="38" spans="1:14" s="132" customFormat="1" x14ac:dyDescent="0.25">
      <c r="A38" s="132">
        <v>2002</v>
      </c>
    </row>
    <row r="39" spans="1:14" s="132" customFormat="1" x14ac:dyDescent="0.25">
      <c r="A39" s="132">
        <v>2003</v>
      </c>
    </row>
    <row r="40" spans="1:14" s="132" customFormat="1" x14ac:dyDescent="0.25">
      <c r="A40" s="132">
        <v>2004</v>
      </c>
    </row>
    <row r="41" spans="1:14" s="132" customFormat="1" x14ac:dyDescent="0.25">
      <c r="A41" s="132">
        <v>2005</v>
      </c>
    </row>
    <row r="42" spans="1:14" s="132" customFormat="1" x14ac:dyDescent="0.25">
      <c r="A42" s="132">
        <v>2006</v>
      </c>
    </row>
  </sheetData>
  <sheetProtection algorithmName="SHA-512" hashValue="QGHCeZiEz9AvgH2Q/aSxx2WveWu7+ao89AeteiItBMjzHjHsISf44jqCPB4iaedsh121gL46uG8NiiP2xVZMKw==" saltValue="065UA0C9EoGusQdNBLp28g==" spinCount="100000" sheet="1" objects="1" scenarios="1" selectLockedCells="1" autoFilter="0"/>
  <autoFilter ref="A6:N42" xr:uid="{00000000-0001-0000-0200-000000000000}"/>
  <mergeCells count="2">
    <mergeCell ref="A2:L2"/>
    <mergeCell ref="A3:L4"/>
  </mergeCells>
  <printOptions horizontalCentered="1"/>
  <pageMargins left="0.19685039370078741" right="0.19685039370078741" top="0.27559055118110237" bottom="0.27559055118110237" header="0.51181102362204722" footer="0.51181102362204722"/>
  <pageSetup paperSize="9" scale="70" firstPageNumber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1353-E182-409F-B585-87C87912B8E6}">
  <dimension ref="A2:K27"/>
  <sheetViews>
    <sheetView workbookViewId="0">
      <selection activeCell="I39" sqref="I39"/>
    </sheetView>
  </sheetViews>
  <sheetFormatPr defaultRowHeight="12.5" x14ac:dyDescent="0.25"/>
  <cols>
    <col min="1" max="2" width="9.1796875" style="11"/>
    <col min="3" max="3" width="2.7265625" style="11" customWidth="1"/>
    <col min="4" max="4" width="8.7265625" style="11" customWidth="1"/>
    <col min="5" max="5" width="2.7265625" style="11" customWidth="1"/>
    <col min="6" max="6" width="15.1796875" style="11" bestFit="1" customWidth="1"/>
    <col min="7" max="7" width="2.7265625" style="8" customWidth="1"/>
    <col min="8" max="8" width="37.26953125" style="8" bestFit="1" customWidth="1"/>
    <col min="9" max="9" width="2.7265625" style="8" customWidth="1"/>
  </cols>
  <sheetData>
    <row r="2" spans="1:11" ht="14" x14ac:dyDescent="0.3">
      <c r="A2" s="6">
        <v>2006</v>
      </c>
      <c r="B2" s="6" t="s">
        <v>56</v>
      </c>
      <c r="D2" s="6" t="s">
        <v>58</v>
      </c>
      <c r="F2" s="6" t="s">
        <v>57</v>
      </c>
      <c r="H2" s="16" t="s">
        <v>59</v>
      </c>
      <c r="J2" s="16" t="s">
        <v>122</v>
      </c>
      <c r="K2" s="5"/>
    </row>
    <row r="3" spans="1:11" ht="14" x14ac:dyDescent="0.3">
      <c r="A3" s="6">
        <v>2007</v>
      </c>
      <c r="B3" s="6" t="s">
        <v>56</v>
      </c>
      <c r="D3" s="12" t="s">
        <v>61</v>
      </c>
      <c r="F3" s="6" t="s">
        <v>60</v>
      </c>
      <c r="H3" s="16" t="s">
        <v>62</v>
      </c>
      <c r="I3" s="16"/>
      <c r="K3" s="5"/>
    </row>
    <row r="4" spans="1:11" ht="14" x14ac:dyDescent="0.3">
      <c r="A4" s="6">
        <v>2008</v>
      </c>
      <c r="B4" s="6" t="s">
        <v>56</v>
      </c>
      <c r="F4" s="6" t="s">
        <v>63</v>
      </c>
      <c r="H4" s="16" t="s">
        <v>64</v>
      </c>
      <c r="I4" s="16"/>
      <c r="J4" s="5"/>
      <c r="K4" s="5"/>
    </row>
    <row r="5" spans="1:11" ht="14" x14ac:dyDescent="0.3">
      <c r="A5" s="6">
        <v>2009</v>
      </c>
      <c r="B5" s="6" t="s">
        <v>65</v>
      </c>
      <c r="F5" s="6" t="s">
        <v>66</v>
      </c>
      <c r="H5" s="16" t="s">
        <v>67</v>
      </c>
      <c r="I5" s="16"/>
      <c r="J5" s="5"/>
      <c r="K5" s="5"/>
    </row>
    <row r="6" spans="1:11" ht="14" x14ac:dyDescent="0.3">
      <c r="A6" s="6">
        <v>2010</v>
      </c>
      <c r="B6" s="6" t="s">
        <v>65</v>
      </c>
      <c r="F6" s="6" t="s">
        <v>68</v>
      </c>
      <c r="H6" s="16" t="s">
        <v>69</v>
      </c>
      <c r="I6" s="16"/>
      <c r="J6" s="5"/>
      <c r="K6" s="5"/>
    </row>
    <row r="7" spans="1:11" ht="14" x14ac:dyDescent="0.3">
      <c r="A7" s="6">
        <v>2011</v>
      </c>
      <c r="B7" s="6" t="s">
        <v>70</v>
      </c>
      <c r="F7" s="6" t="s">
        <v>71</v>
      </c>
      <c r="H7" s="16" t="s">
        <v>72</v>
      </c>
      <c r="I7" s="16"/>
      <c r="J7" s="5"/>
      <c r="K7" s="5"/>
    </row>
    <row r="8" spans="1:11" ht="14" x14ac:dyDescent="0.3">
      <c r="A8" s="6">
        <v>2012</v>
      </c>
      <c r="B8" s="6" t="s">
        <v>70</v>
      </c>
      <c r="F8" s="13" t="s">
        <v>121</v>
      </c>
      <c r="H8" s="16" t="s">
        <v>73</v>
      </c>
      <c r="I8" s="16"/>
      <c r="J8" s="5"/>
      <c r="K8" s="5"/>
    </row>
    <row r="9" spans="1:11" ht="14" x14ac:dyDescent="0.3">
      <c r="A9" s="6">
        <v>2013</v>
      </c>
      <c r="B9" s="6" t="s">
        <v>74</v>
      </c>
      <c r="H9" s="16" t="s">
        <v>75</v>
      </c>
      <c r="I9" s="16"/>
      <c r="J9" s="5"/>
      <c r="K9" s="5"/>
    </row>
    <row r="10" spans="1:11" ht="14" x14ac:dyDescent="0.3">
      <c r="A10" s="6">
        <v>2014</v>
      </c>
      <c r="B10" s="6" t="s">
        <v>74</v>
      </c>
      <c r="H10" s="16" t="s">
        <v>76</v>
      </c>
      <c r="I10" s="16"/>
      <c r="J10" s="5"/>
      <c r="K10" s="5"/>
    </row>
    <row r="11" spans="1:11" ht="14" x14ac:dyDescent="0.3">
      <c r="A11" s="6">
        <v>2015</v>
      </c>
      <c r="B11" s="6" t="s">
        <v>74</v>
      </c>
      <c r="H11" s="16" t="s">
        <v>77</v>
      </c>
      <c r="I11" s="16"/>
      <c r="J11" s="5"/>
      <c r="K11" s="5"/>
    </row>
    <row r="12" spans="1:11" ht="14" x14ac:dyDescent="0.3">
      <c r="H12" s="16" t="s">
        <v>78</v>
      </c>
      <c r="I12" s="16"/>
      <c r="J12" s="5"/>
      <c r="K12" s="5"/>
    </row>
    <row r="13" spans="1:11" ht="14" x14ac:dyDescent="0.3">
      <c r="H13" s="16" t="s">
        <v>79</v>
      </c>
      <c r="I13" s="16"/>
      <c r="J13" s="5"/>
      <c r="K13" s="5"/>
    </row>
    <row r="14" spans="1:11" ht="14" x14ac:dyDescent="0.3">
      <c r="H14" s="16" t="s">
        <v>80</v>
      </c>
      <c r="I14" s="16"/>
      <c r="J14" s="5"/>
      <c r="K14" s="5"/>
    </row>
    <row r="15" spans="1:11" ht="14" x14ac:dyDescent="0.3">
      <c r="H15" s="17" t="s">
        <v>81</v>
      </c>
      <c r="I15" s="17"/>
      <c r="J15" s="10"/>
      <c r="K15" s="5"/>
    </row>
    <row r="16" spans="1:11" ht="14" x14ac:dyDescent="0.3">
      <c r="H16" s="17" t="s">
        <v>82</v>
      </c>
      <c r="I16" s="17"/>
      <c r="J16" s="10"/>
      <c r="K16" s="5"/>
    </row>
    <row r="17" spans="8:11" ht="14" x14ac:dyDescent="0.25">
      <c r="H17" s="17" t="s">
        <v>83</v>
      </c>
      <c r="I17" s="17"/>
      <c r="J17" s="10"/>
      <c r="K17" s="10"/>
    </row>
    <row r="18" spans="8:11" ht="14" x14ac:dyDescent="0.25">
      <c r="H18" s="17" t="s">
        <v>84</v>
      </c>
      <c r="I18" s="17"/>
      <c r="J18" s="10"/>
      <c r="K18" s="10"/>
    </row>
    <row r="19" spans="8:11" ht="14" x14ac:dyDescent="0.25">
      <c r="H19" s="17" t="s">
        <v>85</v>
      </c>
      <c r="I19" s="17"/>
      <c r="J19" s="10"/>
      <c r="K19" s="10"/>
    </row>
    <row r="20" spans="8:11" ht="14" x14ac:dyDescent="0.25">
      <c r="H20" s="17" t="s">
        <v>86</v>
      </c>
      <c r="I20" s="17"/>
      <c r="J20" s="10"/>
      <c r="K20" s="10"/>
    </row>
    <row r="21" spans="8:11" ht="14" x14ac:dyDescent="0.25">
      <c r="H21" s="17" t="s">
        <v>87</v>
      </c>
      <c r="I21" s="17"/>
      <c r="J21" s="10"/>
      <c r="K21" s="10"/>
    </row>
    <row r="22" spans="8:11" ht="14" x14ac:dyDescent="0.3">
      <c r="H22" s="16" t="s">
        <v>88</v>
      </c>
      <c r="I22" s="16"/>
      <c r="J22" s="5"/>
      <c r="K22" s="5"/>
    </row>
    <row r="23" spans="8:11" ht="14" x14ac:dyDescent="0.3">
      <c r="H23" s="16" t="s">
        <v>89</v>
      </c>
      <c r="I23" s="16"/>
      <c r="J23" s="5"/>
      <c r="K23" s="5"/>
    </row>
    <row r="24" spans="8:11" ht="14" x14ac:dyDescent="0.3">
      <c r="H24" s="16" t="s">
        <v>90</v>
      </c>
      <c r="I24" s="16"/>
      <c r="J24" s="5"/>
      <c r="K24" s="5"/>
    </row>
    <row r="25" spans="8:11" ht="14" x14ac:dyDescent="0.25">
      <c r="H25" s="17" t="s">
        <v>91</v>
      </c>
      <c r="I25" s="17"/>
      <c r="J25" s="10"/>
      <c r="K25" s="10"/>
    </row>
    <row r="26" spans="8:11" ht="14" x14ac:dyDescent="0.25">
      <c r="H26" s="17" t="s">
        <v>92</v>
      </c>
      <c r="I26" s="17"/>
      <c r="J26" s="10"/>
      <c r="K26" s="10"/>
    </row>
    <row r="27" spans="8:11" ht="14" x14ac:dyDescent="0.3">
      <c r="H27" s="6" t="s">
        <v>93</v>
      </c>
      <c r="I27" s="16"/>
      <c r="J27" s="5"/>
      <c r="K27" s="5"/>
    </row>
  </sheetData>
  <conditionalFormatting sqref="D2:D3">
    <cfRule type="containsText" dxfId="1" priority="1" operator="containsText" text="Sim">
      <formula>NOT(ISERROR(SEARCH("Sim",D2)))</formula>
    </cfRule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1" ma:contentTypeDescription="Criar um novo documento." ma:contentTypeScope="" ma:versionID="9968cfb5fc132c49c2c7294dc33e7d4e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ca29ed9e6c696824b9f48ab60a2c6972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a1897f-0f74-4e8d-9833-8664a6faf16d">
      <Terms xmlns="http://schemas.microsoft.com/office/infopath/2007/PartnerControls"/>
    </lcf76f155ced4ddcb4097134ff3c332f>
    <TaxCatchAll xmlns="35ac4379-a43c-4445-b5b3-413d8610d940" xsi:nil="true"/>
  </documentManagement>
</p:properties>
</file>

<file path=customXml/itemProps1.xml><?xml version="1.0" encoding="utf-8"?>
<ds:datastoreItem xmlns:ds="http://schemas.openxmlformats.org/officeDocument/2006/customXml" ds:itemID="{A20C442D-36E8-4890-B572-9852A4298F81}"/>
</file>

<file path=customXml/itemProps2.xml><?xml version="1.0" encoding="utf-8"?>
<ds:datastoreItem xmlns:ds="http://schemas.openxmlformats.org/officeDocument/2006/customXml" ds:itemID="{B9C4DA86-EEAD-48E3-89A0-AE09CAF2FB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590184-E5E1-496F-8E2E-E7DACA907869}">
  <ds:schemaRefs>
    <ds:schemaRef ds:uri="http://schemas.microsoft.com/office/2006/metadata/properties"/>
    <ds:schemaRef ds:uri="http://schemas.microsoft.com/office/infopath/2007/PartnerControls"/>
    <ds:schemaRef ds:uri="0ea1897f-0f74-4e8d-9833-8664a6faf16d"/>
    <ds:schemaRef ds:uri="35ac4379-a43c-4445-b5b3-413d8610d9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19</vt:i4>
      </vt:variant>
    </vt:vector>
  </HeadingPairs>
  <TitlesOfParts>
    <vt:vector size="23" baseType="lpstr">
      <vt:lpstr>Ficha Inscrição</vt:lpstr>
      <vt:lpstr>Fase Escola</vt:lpstr>
      <vt:lpstr>Prova</vt:lpstr>
      <vt:lpstr>Validação de Dados</vt:lpstr>
      <vt:lpstr>_FiltrarBaseDados</vt:lpstr>
      <vt:lpstr>Adap</vt:lpstr>
      <vt:lpstr>Anos</vt:lpstr>
      <vt:lpstr>'Ficha Inscrição'!Área_de_Impressão</vt:lpstr>
      <vt:lpstr>Prova!Área_de_Impressão</vt:lpstr>
      <vt:lpstr>Área_de_Impressão</vt:lpstr>
      <vt:lpstr>Corrida</vt:lpstr>
      <vt:lpstr>Escolas</vt:lpstr>
      <vt:lpstr>km</vt:lpstr>
      <vt:lpstr>Lanc</vt:lpstr>
      <vt:lpstr>Nomes</vt:lpstr>
      <vt:lpstr>Print_Area_1</vt:lpstr>
      <vt:lpstr>ProvasInfA_F</vt:lpstr>
      <vt:lpstr>ProvasInfA_M</vt:lpstr>
      <vt:lpstr>ProvasInfB_F</vt:lpstr>
      <vt:lpstr>ProvasInfB_M</vt:lpstr>
      <vt:lpstr>ProvasIni_F</vt:lpstr>
      <vt:lpstr>ProvasIni_M</vt:lpstr>
      <vt:lpstr>Salto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Gonçalo</dc:creator>
  <cp:keywords/>
  <dc:description/>
  <cp:lastModifiedBy>Rui Piedade (DGE)</cp:lastModifiedBy>
  <cp:revision>0</cp:revision>
  <cp:lastPrinted>2022-01-17T15:26:03Z</cp:lastPrinted>
  <dcterms:created xsi:type="dcterms:W3CDTF">2015-04-28T13:44:31Z</dcterms:created>
  <dcterms:modified xsi:type="dcterms:W3CDTF">2023-11-17T12:39:05Z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0x010100E5EDF3D2B73BD94496B95AC9930685EF</vt:lpwstr>
  </property>
  <property fmtid="{D5CDD505-2E9C-101B-9397-08002B2CF9AE}" pid="3" name="MediaServiceImageTags">
    <vt:lpwstr/>
  </property>
</Properties>
</file>