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aemineduc.sharepoint.com/sites/DGE-DDE-Ringue/Documentos Partilhados/General/2025-2026/04_Eventos Nacionais/03_X Taça DE/Secretariado/"/>
    </mc:Choice>
  </mc:AlternateContent>
  <xr:revisionPtr revIDLastSave="1172" documentId="8_{5A6C62F6-402C-4A56-BC9D-F21D59A0D5F5}" xr6:coauthVersionLast="47" xr6:coauthVersionMax="47" xr10:uidLastSave="{EE3A657A-594C-4BA0-8E21-7A52D3B9CD88}"/>
  <workbookProtection workbookAlgorithmName="SHA-512" workbookHashValue="rlaL7q7vjduDPIksX8yel6WekczCRJmgbmRmHsKyKHTO4qaMBDQ+AT8hjHKQenneABgYVJlvgHTVfYwazlx7oQ==" workbookSaltValue="K3hHB1brpLdlG/5vbGj8qw==" workbookSpinCount="100000" lockStructure="1"/>
  <bookViews>
    <workbookView showSheetTabs="0" xWindow="-120" yWindow="-120" windowWidth="29040" windowHeight="15720" xr2:uid="{00000000-000D-0000-FFFF-FFFF00000000}"/>
  </bookViews>
  <sheets>
    <sheet name="Ficha Inscrição X TAÇA DE" sheetId="12" r:id="rId1"/>
    <sheet name="Folha2" sheetId="13" state="hidden" r:id="rId2"/>
    <sheet name="AE_EnA_EEPC Inscritos" sheetId="14" state="hidden" r:id="rId3"/>
    <sheet name="Lista Escolas" sheetId="19" state="hidden" r:id="rId4"/>
  </sheets>
  <externalReferences>
    <externalReference r:id="rId5"/>
  </externalReferences>
  <definedNames>
    <definedName name="_xlnm._FilterDatabase" localSheetId="2" hidden="1">'AE_EnA_EEPC Inscritos'!$A$1:$D$133</definedName>
    <definedName name="_xlnm._FilterDatabase" localSheetId="3" hidden="1">'Lista Escolas'!$D$1:$K$210</definedName>
    <definedName name="A">'AE_EnA_EEPC Inscritos'!$D$25:$D$32</definedName>
    <definedName name="AA">'AE_EnA_EEPC Inscritos'!$D$5</definedName>
    <definedName name="AC">'AE_EnA_EEPC Inscritos'!$D$2:$D$4</definedName>
    <definedName name="ACO">'AE_EnA_EEPC Inscritos'!$D$44</definedName>
    <definedName name="AL">'AE_EnA_EEPC Inscritos'!$D$11:$D$24</definedName>
    <definedName name="Alentejo">'Lista Escolas'!$C$2:$C$16</definedName>
    <definedName name="Algarve">'Lista Escolas'!$C$17:$C$45</definedName>
    <definedName name="ANO">Folha2!$A$8:$A$13</definedName>
    <definedName name="_xlnm.Print_Area" localSheetId="0">'Ficha Inscrição X TAÇA DE'!$A$1:$R$61</definedName>
    <definedName name="B">'AE_EnA_EEPC Inscritos'!$D$94:$D$104</definedName>
    <definedName name="BAAL">'AE_EnA_EEPC Inscritos'!$D$6:$D$10</definedName>
    <definedName name="BC">'AE_EnA_EEPC Inscritos'!$D$105:$D$106</definedName>
    <definedName name="CB">'AE_EnA_EEPC Inscritos'!$D$33</definedName>
    <definedName name="Centro">'Lista Escolas'!$C$46:$C$82</definedName>
    <definedName name="clde">Folha2!$M$2:$M$18</definedName>
    <definedName name="CM">'AE_EnA_EEPC Inscritos'!$D$34</definedName>
    <definedName name="EDV">'AE_EnA_EEPC Inscritos'!$D$107:$D$113</definedName>
    <definedName name="G">'AE_EnA_EEPC Inscritos'!$D$35</definedName>
    <definedName name="LE">'AE_EnA_EEPC Inscritos'!$D$36:$D$38</definedName>
    <definedName name="LMT">'AE_EnA_EEPC Inscritos'!$D$45:$D$46</definedName>
    <definedName name="LOVFX">'AE_EnA_EEPC Inscritos'!$D$50:$D$56</definedName>
    <definedName name="LVT">'Lista Escolas'!$C$83:$C$147</definedName>
    <definedName name="LXC">'AE_EnA_EEPC Inscritos'!$D$47:$D$49</definedName>
    <definedName name="MODALIDADE">Folha2!$K$2:$K$5</definedName>
    <definedName name="Norte">'Lista Escolas'!$C$148:$C$210</definedName>
    <definedName name="O">'AE_EnA_EEPC Inscritos'!$D$57:$D$65</definedName>
    <definedName name="P">'AE_EnA_EEPC Inscritos'!$D$114:$D$124</definedName>
    <definedName name="PS">'AE_EnA_EEPC Inscritos'!$D$66:$D$89</definedName>
    <definedName name="S">'AE_EnA_EEPC Inscritos'!$D$90:$D$93</definedName>
    <definedName name="sexo">[1]dados!$J$2:$J$3</definedName>
    <definedName name="suplentes">[1]dados!$U$2:$U$4</definedName>
    <definedName name="T">'AE_EnA_EEPC Inscritos'!$D$125:$D$128</definedName>
    <definedName name="turma">[1]dados!$S$2:$S$16</definedName>
    <definedName name="V">'AE_EnA_EEPC Inscritos'!$D$39:$D$43</definedName>
    <definedName name="VC">'AE_EnA_EEPC Inscritos'!$D$129:$D$132</definedName>
    <definedName name="VRD">'AE_EnA_EEPC Inscritos'!$D$133:$D$137</definedName>
    <definedName name="Z_300E9EE3_5541_43B9_BA36_BE2DA12AF48C_.wvu.Cols" localSheetId="0" hidden="1">'Ficha Inscrição X TAÇA DE'!$L:$O,'Ficha Inscrição X TAÇA DE'!$T:$XFD</definedName>
    <definedName name="Z_300E9EE3_5541_43B9_BA36_BE2DA12AF48C_.wvu.PrintArea" localSheetId="0" hidden="1">'Ficha Inscrição X TAÇA DE'!$A$1:$R$61</definedName>
    <definedName name="Z_300E9EE3_5541_43B9_BA36_BE2DA12AF48C_.wvu.Rows" localSheetId="0" hidden="1">'Ficha Inscrição X TAÇA DE'!$63:$1048576</definedName>
  </definedNames>
  <calcPr calcId="191028"/>
  <customWorkbookViews>
    <customWorkbookView name="ASAPTemporary" guid="{300E9EE3-5541-43B9-BA36-BE2DA12AF48C}" maximized="1" xWindow="-8" yWindow="-8" windowWidth="1382" windowHeight="736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2" l="1"/>
  <c r="I56" i="12"/>
  <c r="I57" i="12"/>
  <c r="I54" i="12"/>
  <c r="D37" i="12"/>
  <c r="D13" i="12" l="1"/>
  <c r="AA55" i="12" l="1"/>
  <c r="AA56" i="12"/>
  <c r="AA57" i="12"/>
  <c r="AA54" i="12"/>
  <c r="Z57" i="12"/>
  <c r="Y57" i="12"/>
  <c r="Z56" i="12"/>
  <c r="Y56" i="12"/>
  <c r="Z55" i="12"/>
  <c r="Y55" i="12"/>
  <c r="Z54" i="12"/>
  <c r="Y54" i="12"/>
  <c r="AA46" i="12"/>
  <c r="AA48" i="12"/>
  <c r="AA44" i="12"/>
  <c r="Z48" i="12"/>
  <c r="Y48" i="12"/>
  <c r="Z47" i="12"/>
  <c r="Y47" i="12"/>
  <c r="Z46" i="12"/>
  <c r="Y46" i="12"/>
  <c r="Z45" i="12"/>
  <c r="Y45" i="12"/>
  <c r="Z44" i="12"/>
  <c r="Y44" i="12"/>
  <c r="AA38" i="12"/>
  <c r="AA34" i="12"/>
  <c r="Z38" i="12"/>
  <c r="Z37" i="12"/>
  <c r="Z36" i="12"/>
  <c r="Z35" i="12"/>
  <c r="Z34" i="12"/>
  <c r="Y38" i="12"/>
  <c r="Y37" i="12"/>
  <c r="Y36" i="12"/>
  <c r="Y35" i="12"/>
  <c r="Y34" i="12"/>
  <c r="AA28" i="12"/>
  <c r="Z28" i="12"/>
  <c r="Y28" i="12"/>
  <c r="AA22" i="12"/>
  <c r="Z27" i="12"/>
  <c r="Z26" i="12"/>
  <c r="Z25" i="12"/>
  <c r="Z24" i="12"/>
  <c r="Z23" i="12"/>
  <c r="Z22" i="12"/>
  <c r="Y27" i="12"/>
  <c r="Y26" i="12"/>
  <c r="Y25" i="12"/>
  <c r="Y24" i="12"/>
  <c r="Y23" i="12"/>
  <c r="Y22" i="12"/>
  <c r="AA12" i="12"/>
  <c r="Z13" i="12"/>
  <c r="Z14" i="12"/>
  <c r="Z15" i="12"/>
  <c r="Z16" i="12"/>
  <c r="Z12" i="12"/>
  <c r="Y13" i="12"/>
  <c r="Y14" i="12"/>
  <c r="Y15" i="12"/>
  <c r="Y16" i="12"/>
  <c r="Y12" i="12"/>
  <c r="T3" i="12"/>
  <c r="D47" i="12"/>
  <c r="AA47" i="12" s="1"/>
  <c r="D46" i="12"/>
  <c r="D45" i="12"/>
  <c r="AA45" i="12" s="1"/>
  <c r="AA37" i="12"/>
  <c r="D36" i="12"/>
  <c r="AA36" i="12" s="1"/>
  <c r="D35" i="12"/>
  <c r="AA35" i="12" s="1"/>
  <c r="D27" i="12"/>
  <c r="AA27" i="12" s="1"/>
  <c r="D26" i="12"/>
  <c r="AA26" i="12" s="1"/>
  <c r="D25" i="12"/>
  <c r="AA25" i="12" s="1"/>
  <c r="D24" i="12"/>
  <c r="AA24" i="12" s="1"/>
  <c r="D23" i="12"/>
  <c r="AA23" i="12" s="1"/>
  <c r="D16" i="12"/>
  <c r="AA16" i="12" s="1"/>
  <c r="D15" i="12"/>
  <c r="AA15" i="12" s="1"/>
  <c r="D14" i="12"/>
  <c r="AA14" i="12" s="1"/>
  <c r="AA13" i="12"/>
  <c r="T2" i="12"/>
  <c r="P12" i="12"/>
  <c r="H36" i="12"/>
  <c r="H37" i="12"/>
  <c r="H35" i="12"/>
  <c r="H16" i="12"/>
  <c r="I16" i="12"/>
  <c r="H14" i="12"/>
  <c r="H15" i="12"/>
  <c r="H13" i="12"/>
  <c r="G16" i="12"/>
  <c r="G15" i="12"/>
  <c r="G14" i="12"/>
  <c r="G13" i="12"/>
  <c r="G12" i="12"/>
  <c r="H24" i="12"/>
  <c r="H25" i="12"/>
  <c r="H26" i="12"/>
  <c r="H27" i="12"/>
  <c r="H23" i="12"/>
  <c r="G34" i="12"/>
  <c r="G35" i="12"/>
  <c r="G36" i="12"/>
  <c r="G37" i="12"/>
  <c r="G22" i="12"/>
  <c r="G23" i="12"/>
  <c r="G24" i="12"/>
  <c r="G25" i="12"/>
  <c r="G26" i="12"/>
  <c r="G27" i="12"/>
  <c r="U36" i="12"/>
  <c r="W13" i="12"/>
  <c r="W14" i="12"/>
  <c r="W15" i="12"/>
  <c r="W16" i="12"/>
  <c r="W12" i="12"/>
  <c r="W17" i="12" s="1"/>
  <c r="U47" i="12"/>
  <c r="T47" i="12"/>
  <c r="U46" i="12"/>
  <c r="T46" i="12"/>
  <c r="U45" i="12"/>
  <c r="T45" i="12"/>
  <c r="U44" i="12"/>
  <c r="T44" i="12"/>
  <c r="U37" i="12"/>
  <c r="T37" i="12"/>
  <c r="U35" i="12"/>
  <c r="T35" i="12"/>
  <c r="U34" i="12"/>
  <c r="T34" i="12"/>
  <c r="T27" i="12"/>
  <c r="U27" i="12"/>
  <c r="U26" i="12"/>
  <c r="T26" i="12"/>
  <c r="U25" i="12"/>
  <c r="T25" i="12"/>
  <c r="U24" i="12"/>
  <c r="T24" i="12"/>
  <c r="U23" i="12"/>
  <c r="T23" i="12"/>
  <c r="U22" i="12"/>
  <c r="T22" i="12"/>
  <c r="U13" i="12"/>
  <c r="U14" i="12"/>
  <c r="U15" i="12"/>
  <c r="U16" i="12"/>
  <c r="U12" i="12"/>
  <c r="T13" i="12"/>
  <c r="T14" i="12"/>
  <c r="T15" i="12"/>
  <c r="T16" i="12"/>
  <c r="T12" i="12"/>
  <c r="T36" i="12"/>
  <c r="P45" i="12"/>
  <c r="P46" i="12"/>
  <c r="P47" i="12"/>
  <c r="H46" i="12"/>
  <c r="H47" i="12"/>
  <c r="H45" i="12"/>
  <c r="I48" i="12"/>
  <c r="I47" i="12"/>
  <c r="G47" i="12"/>
  <c r="I46" i="12"/>
  <c r="G46" i="12"/>
  <c r="I45" i="12"/>
  <c r="G45" i="12"/>
  <c r="P44" i="12"/>
  <c r="I44" i="12"/>
  <c r="G44" i="12"/>
  <c r="P35" i="12"/>
  <c r="P36" i="12"/>
  <c r="P37" i="12"/>
  <c r="I38" i="12"/>
  <c r="I37" i="12"/>
  <c r="I36" i="12"/>
  <c r="I35" i="12"/>
  <c r="P34" i="12"/>
  <c r="I34" i="12"/>
  <c r="P23" i="12"/>
  <c r="P24" i="12"/>
  <c r="P25" i="12"/>
  <c r="P26" i="12"/>
  <c r="P27" i="12"/>
  <c r="I23" i="12"/>
  <c r="I24" i="12"/>
  <c r="I25" i="12"/>
  <c r="I26" i="12"/>
  <c r="I27" i="12"/>
  <c r="I28" i="12"/>
  <c r="P22" i="12"/>
  <c r="I22" i="12"/>
  <c r="I13" i="12"/>
  <c r="I14" i="12"/>
  <c r="I15" i="12"/>
  <c r="I12" i="12"/>
  <c r="D2" i="13"/>
  <c r="E6" i="13" s="1"/>
  <c r="F6" i="13" s="1"/>
  <c r="P16" i="12"/>
  <c r="P15" i="12"/>
  <c r="P14" i="12"/>
  <c r="P13" i="12"/>
  <c r="U48" i="12" l="1"/>
  <c r="T48" i="12"/>
  <c r="U38" i="12"/>
  <c r="T38" i="12"/>
  <c r="V38" i="12" s="1"/>
  <c r="U28" i="12"/>
  <c r="T28" i="12"/>
  <c r="T17" i="12"/>
  <c r="U17" i="12"/>
  <c r="E5" i="13"/>
  <c r="F5" i="13" s="1"/>
  <c r="E4" i="13"/>
  <c r="F4" i="13" s="1"/>
  <c r="E3" i="13"/>
  <c r="F3" i="13" s="1"/>
  <c r="E2" i="13"/>
  <c r="E8" i="13"/>
  <c r="F8" i="13" s="1"/>
  <c r="E7" i="13"/>
  <c r="F7" i="13" s="1"/>
  <c r="P49" i="12"/>
  <c r="P39" i="12"/>
  <c r="P17" i="12"/>
  <c r="P29" i="12"/>
  <c r="V48" i="12" l="1"/>
  <c r="V28" i="12"/>
  <c r="V17" i="12"/>
  <c r="F11" i="13"/>
  <c r="F2" i="13"/>
  <c r="R7" i="12"/>
</calcChain>
</file>

<file path=xl/sharedStrings.xml><?xml version="1.0" encoding="utf-8"?>
<sst xmlns="http://schemas.openxmlformats.org/spreadsheetml/2006/main" count="2609" uniqueCount="610">
  <si>
    <t>CRDE</t>
  </si>
  <si>
    <t>Norte</t>
  </si>
  <si>
    <t>CLDE</t>
  </si>
  <si>
    <t>Fase</t>
  </si>
  <si>
    <t>Média de Idade dos Alunos (dias):</t>
  </si>
  <si>
    <t>GINÁSTICA</t>
  </si>
  <si>
    <t>(2 Fem. + 2 Mas. + 1 suplente Fem. ou Mas.)</t>
  </si>
  <si>
    <t>Nº</t>
  </si>
  <si>
    <t>Suplente</t>
  </si>
  <si>
    <t>Alunos</t>
  </si>
  <si>
    <t>Escola</t>
  </si>
  <si>
    <t>Turma</t>
  </si>
  <si>
    <t>Género</t>
  </si>
  <si>
    <t>Data de Nascimento</t>
  </si>
  <si>
    <t>Média
Idade (dias)</t>
  </si>
  <si>
    <t>Nº Doc. Identificação</t>
  </si>
  <si>
    <t>Observações</t>
  </si>
  <si>
    <t>FEM</t>
  </si>
  <si>
    <t>MAS</t>
  </si>
  <si>
    <t>FUTEBOL</t>
  </si>
  <si>
    <t>(3 Fem. + 3 Mas.)</t>
  </si>
  <si>
    <t>Árbitro</t>
  </si>
  <si>
    <t>VOLEIBOL</t>
  </si>
  <si>
    <t>(2 Fem. + 2 Mas.)</t>
  </si>
  <si>
    <t>BADMINTON</t>
  </si>
  <si>
    <t>PROFESSORES</t>
  </si>
  <si>
    <t>Nome</t>
  </si>
  <si>
    <t>Contacto Telefónico</t>
  </si>
  <si>
    <t>Modalidade</t>
  </si>
  <si>
    <r>
      <t xml:space="preserve">Observações: </t>
    </r>
    <r>
      <rPr>
        <sz val="11"/>
        <color theme="1"/>
        <rFont val="Calibri"/>
        <family val="2"/>
        <scheme val="minor"/>
      </rPr>
      <t>Identificar alunos com alergias alimentares (e de que tipo) ou outros.</t>
    </r>
  </si>
  <si>
    <t>Notas:</t>
  </si>
  <si>
    <t>DSR</t>
  </si>
  <si>
    <t>FASE</t>
  </si>
  <si>
    <t>SUPLENTES</t>
  </si>
  <si>
    <t>TURMA</t>
  </si>
  <si>
    <t>GÉNERO</t>
  </si>
  <si>
    <t>MODALIDADE</t>
  </si>
  <si>
    <t>SC1</t>
  </si>
  <si>
    <t>Alentejo1</t>
  </si>
  <si>
    <t>Alentejo Central</t>
  </si>
  <si>
    <t>A</t>
  </si>
  <si>
    <t>Mas</t>
  </si>
  <si>
    <t>Badminton</t>
  </si>
  <si>
    <t>Lisboa e Vale do Tejo</t>
  </si>
  <si>
    <t>SC2</t>
  </si>
  <si>
    <t>Alentejo2</t>
  </si>
  <si>
    <t>Alto Alentejo</t>
  </si>
  <si>
    <t>B</t>
  </si>
  <si>
    <t>Fem</t>
  </si>
  <si>
    <t>Futebol</t>
  </si>
  <si>
    <t>Centro</t>
  </si>
  <si>
    <t>Nacional</t>
  </si>
  <si>
    <t>SC1 e 2</t>
  </si>
  <si>
    <t>Alentejo3</t>
  </si>
  <si>
    <t>Baixo Alentejo e Alentejo Litoral</t>
  </si>
  <si>
    <t>C</t>
  </si>
  <si>
    <t>Ginástica</t>
  </si>
  <si>
    <t>Algarve</t>
  </si>
  <si>
    <t>Alentejo4</t>
  </si>
  <si>
    <t>-</t>
  </si>
  <si>
    <t>D</t>
  </si>
  <si>
    <t>Voleibol</t>
  </si>
  <si>
    <t>Alentejo</t>
  </si>
  <si>
    <t>Alentejo5</t>
  </si>
  <si>
    <t>E</t>
  </si>
  <si>
    <t>Alentejo6</t>
  </si>
  <si>
    <t>F</t>
  </si>
  <si>
    <t>Alentejo7</t>
  </si>
  <si>
    <t>G</t>
  </si>
  <si>
    <t>Algarve1</t>
  </si>
  <si>
    <t>H</t>
  </si>
  <si>
    <t>Algarve2</t>
  </si>
  <si>
    <t>I</t>
  </si>
  <si>
    <t>Algarve3</t>
  </si>
  <si>
    <t>J</t>
  </si>
  <si>
    <t>Algarve4</t>
  </si>
  <si>
    <t>K</t>
  </si>
  <si>
    <t>Algarve5</t>
  </si>
  <si>
    <t>L</t>
  </si>
  <si>
    <t>Algarve6</t>
  </si>
  <si>
    <t>M</t>
  </si>
  <si>
    <t>Algarve7</t>
  </si>
  <si>
    <t>N</t>
  </si>
  <si>
    <t>Centro1</t>
  </si>
  <si>
    <t>Aveiro</t>
  </si>
  <si>
    <t>O</t>
  </si>
  <si>
    <t>Centro2</t>
  </si>
  <si>
    <t>Castelo Branco</t>
  </si>
  <si>
    <t>P</t>
  </si>
  <si>
    <t>Centro3</t>
  </si>
  <si>
    <t>Coimbra</t>
  </si>
  <si>
    <t>Centro4</t>
  </si>
  <si>
    <t>Guarda</t>
  </si>
  <si>
    <t>Centro5</t>
  </si>
  <si>
    <t>Leiria</t>
  </si>
  <si>
    <t>Centro6</t>
  </si>
  <si>
    <t>Viseu</t>
  </si>
  <si>
    <t>Centro7</t>
  </si>
  <si>
    <t>Lisboa e Vale do Tejo1</t>
  </si>
  <si>
    <t>Amadora, Cascais e Oeiras</t>
  </si>
  <si>
    <t>Lisboa e Vale do Tejo2</t>
  </si>
  <si>
    <t>Lisboa e Vale do Tejo3</t>
  </si>
  <si>
    <t>Lisboa</t>
  </si>
  <si>
    <t>Lisboa e Vale do Tejo4</t>
  </si>
  <si>
    <t>Loures, Odivelas e Vila Franca de Xira</t>
  </si>
  <si>
    <t>Lisboa e Vale do Tejo5</t>
  </si>
  <si>
    <t>Oeste</t>
  </si>
  <si>
    <t>Lisboa e Vale do Tejo6</t>
  </si>
  <si>
    <t>Setúbal</t>
  </si>
  <si>
    <t>Lisboa e Vale do Tejo7</t>
  </si>
  <si>
    <t>Sintra</t>
  </si>
  <si>
    <t>Norte1</t>
  </si>
  <si>
    <t>Braga</t>
  </si>
  <si>
    <t>Norte2</t>
  </si>
  <si>
    <t>Bragança e Côa</t>
  </si>
  <si>
    <t>Norte3</t>
  </si>
  <si>
    <t>Entre Douro e Vouga</t>
  </si>
  <si>
    <t>Norte4</t>
  </si>
  <si>
    <t>Porto</t>
  </si>
  <si>
    <t>Norte5</t>
  </si>
  <si>
    <t>Tâmega</t>
  </si>
  <si>
    <t>Norte6</t>
  </si>
  <si>
    <t>Viana do Castelo</t>
  </si>
  <si>
    <t>Norte7</t>
  </si>
  <si>
    <t>Vila Real e Douro</t>
  </si>
  <si>
    <t>Agrupamento de Escola/
Escola não Agrupada (AE/EnA/EEPC):</t>
  </si>
  <si>
    <t>Lezíria e Médio Tejo</t>
  </si>
  <si>
    <t>Lisboa Cidade</t>
  </si>
  <si>
    <t>Península de Setúbal</t>
  </si>
  <si>
    <t>UO</t>
  </si>
  <si>
    <t>Agrupamento de Escolas de Vendas Novas</t>
  </si>
  <si>
    <t>Agrupamento de Escolas de Arraiolos</t>
  </si>
  <si>
    <t>Agrupamento de Escolas de Ponte de Sor</t>
  </si>
  <si>
    <t>Agrupamento de Escolas de Alvito</t>
  </si>
  <si>
    <t>Agrupamento de Escolas de Barrancos</t>
  </si>
  <si>
    <t>Agrupamento de Escolas de Vidigueira</t>
  </si>
  <si>
    <t>Agrupamento de Escolas n.º 2 de Beja</t>
  </si>
  <si>
    <t>Agrupamento de Escolas de Moura</t>
  </si>
  <si>
    <t>Agrupamento de Escolas de Albufeira Poente, Albufeira</t>
  </si>
  <si>
    <t>Agrupamento de Escolas João de Deus, Faro</t>
  </si>
  <si>
    <t>Agrupamento de Escolas Rio Arade, Lagoa</t>
  </si>
  <si>
    <t>Agrupamento de Escolas Eng. Duarte Pacheco, Loulé</t>
  </si>
  <si>
    <t>Agrupamento de Escolas Dr. Jorge Augusto Correia, Tavira</t>
  </si>
  <si>
    <t>Agrupamento de Escolas Padre António Martins de Oliveira, Lagoa</t>
  </si>
  <si>
    <t>Agrupamento de Escolas Júlio Dantas, Lagos</t>
  </si>
  <si>
    <t>Agrupamento de Escolas Padre João Coelho Cabanita, Loulé</t>
  </si>
  <si>
    <t>Agrupamento de Escolas Dr. Alberto Iria, Olhão</t>
  </si>
  <si>
    <t>Agrupamento de Escolas Manuel Teixeira Gomes, Portimão</t>
  </si>
  <si>
    <t>Agrupamento de Escolas Poeta António Aleixo, Portimão</t>
  </si>
  <si>
    <t>Agrupamento de Escolas Júdice Fialho, Portimão</t>
  </si>
  <si>
    <t>Agrupamento de Escolas de Bemposta, Portimão</t>
  </si>
  <si>
    <t>Agrupamento de Escolas Pinheiro e Rosa, Faro</t>
  </si>
  <si>
    <t>Agrupamento de Escolas de Albergaria-a-Velha</t>
  </si>
  <si>
    <t>Agrupamento de Escolas Dr. Mário Sacramento, Aveiro</t>
  </si>
  <si>
    <t>Agrupamento de Escolas Rio Novo do Príncipe, Cacia, Aveiro</t>
  </si>
  <si>
    <t>Agrupamento de Escolas de Esgueira, Aveiro</t>
  </si>
  <si>
    <t>Agrupamento de Escolas José Estêvão, Aveiro</t>
  </si>
  <si>
    <t>Agrupamento de Escolas de Ílhavo</t>
  </si>
  <si>
    <t>Agrupamento de Escolas de Vagos</t>
  </si>
  <si>
    <t>Agrupamento de Escolas Águeda Sul</t>
  </si>
  <si>
    <t>Agrupamento de Escolas Afonso de Paiva, Castelo Branco</t>
  </si>
  <si>
    <t>Agrupamento de Escolas da Lousã</t>
  </si>
  <si>
    <t>Agrupamento de Escolas de Meda</t>
  </si>
  <si>
    <t>Agrupamento de Escolas de Vieira de Leiria, Marinha Grande</t>
  </si>
  <si>
    <t>Agrupamento de Escolas Marinha Grande Poente</t>
  </si>
  <si>
    <t>Escola Secundária Afonso Lopes Vieira, Leiria</t>
  </si>
  <si>
    <t>Agrupamento de Escolas de Penalva do Castelo</t>
  </si>
  <si>
    <t>Agrupamento de Escolas Viseu Norte</t>
  </si>
  <si>
    <t>Agrupamento de Escolas de Carregal do Sal</t>
  </si>
  <si>
    <t>Agrupamento de Escolas Grão Vasco, Viseu</t>
  </si>
  <si>
    <t>Agrupamento de Escolas de Vila Nova de Paiva</t>
  </si>
  <si>
    <t>Agrupamento de Escolas de Paço de Arcos, Oeiras</t>
  </si>
  <si>
    <t>Agrupamento de Escolas Marinhas do Sal, Rio Maior</t>
  </si>
  <si>
    <t>Colégio de São Miguel de Fátima</t>
  </si>
  <si>
    <t>Agrupamento de Escolas Marquesa de Alorna, Lisboa</t>
  </si>
  <si>
    <t>Escola Secundária Pedro Nunes, Lisboa</t>
  </si>
  <si>
    <t>Colégio Valsassina</t>
  </si>
  <si>
    <t>Agrupamento de Escolas Póvoa de Santa Iria, Vila Franca de Xira</t>
  </si>
  <si>
    <t>Agrupamento de Escolas de Vialonga, Vila Franca de Xira</t>
  </si>
  <si>
    <t>Agrupamento de Escolas Vasco Santana, Odivelas</t>
  </si>
  <si>
    <t>Agrupamento de Escolas do Forte da Casa, Vila Franca de Xira</t>
  </si>
  <si>
    <t>Agrupamento de Escolas a Sudoeste de Odivelas</t>
  </si>
  <si>
    <t>Agrupamento de Escolas D. Dinis, Odivelas</t>
  </si>
  <si>
    <t>Agrupamento de Escolas de Santa Iria de Azoia, Loures</t>
  </si>
  <si>
    <t>Agrupamento de Escolas da Ericeira, Mafra</t>
  </si>
  <si>
    <t>Agrupamento de Escolas Josefa de Óbidos, Óbidos</t>
  </si>
  <si>
    <t>Agrupamento de Escolas São Martinho do Porto, Alcobaça</t>
  </si>
  <si>
    <t>Agrupamento de Escolas de Mafra</t>
  </si>
  <si>
    <t>Agrupamento de Escolas Madeira Torres, Torres Vedras</t>
  </si>
  <si>
    <t>Agrupamento de Escolas Raul Proença, Caldas da Rainha</t>
  </si>
  <si>
    <t>Agrupamento de Escolas Joaquim Inácio da Cruz Sobral, Sobral de Monte Agraço</t>
  </si>
  <si>
    <t>Agrupamento de Escolas de Cister de Alcobaça, Alcobaça</t>
  </si>
  <si>
    <t>Externato Cooperativo da Benedita</t>
  </si>
  <si>
    <t>Agrupamento de Escolas de Santo António, Barreiro</t>
  </si>
  <si>
    <t>Agrupamento de Escolas Elias Garcia, Almada</t>
  </si>
  <si>
    <t>Agrupamento de Escolas da Baixa da Banheira, Vale da Amoreira, Moita</t>
  </si>
  <si>
    <t>Agrupamento de Escolas António Gedeão, Almada</t>
  </si>
  <si>
    <t>Agrupamento de Escolas José Afonso, Moita</t>
  </si>
  <si>
    <t>Agrupamento de Escolas Sebastião da Gama, Setúbal</t>
  </si>
  <si>
    <t>Agrupamento de Escolas Ordem de Santiago, Setúbal</t>
  </si>
  <si>
    <t>Agrupamento de Escolas de Palmela</t>
  </si>
  <si>
    <t>Agrupamento de Escolas Luísa Todi, Setúbal</t>
  </si>
  <si>
    <t>Agrupamento de Escolas João de Barros, Seixal</t>
  </si>
  <si>
    <t>Agrupamento de Escolas Barbosa du Bocage, Setúbal</t>
  </si>
  <si>
    <t>Agrupamento de Escolas do Montijo</t>
  </si>
  <si>
    <t>Agrupamento de Escolas Miradouro de Alfazina, Almada</t>
  </si>
  <si>
    <t>Agrupamento de Escolas Professor Ruy Luís Gomes, Almada</t>
  </si>
  <si>
    <t>Agrupamento de Escolas Carlos Gargaté, Charneca de Caparica, Almada</t>
  </si>
  <si>
    <t>Escola Secundária Dom Manuel Martins, Setúbal</t>
  </si>
  <si>
    <t>Escola Secundária D. João II, Setúbal</t>
  </si>
  <si>
    <t>Escola Secundária Jorge Peixinho, Montijo</t>
  </si>
  <si>
    <t>Escola Secundária Manuel Cargaleiro, Amora, Seixal</t>
  </si>
  <si>
    <t>Escola Secundária de Palmela</t>
  </si>
  <si>
    <t>Agrupamento de Escolas Leal da Câmara, Sintra</t>
  </si>
  <si>
    <t>Agrupamento de Escolas do Algueirão, Sintra</t>
  </si>
  <si>
    <t>Agrupamento de Escolas de Queluz-Belas, Sintra</t>
  </si>
  <si>
    <t>Agrupamento de Escolas de Massamá, Sintra</t>
  </si>
  <si>
    <t>Agrupamento de Escolas Alcaides de Faria, Barcelos</t>
  </si>
  <si>
    <t>Agrupamento de Escolas Carlos Amarante, Braga</t>
  </si>
  <si>
    <t>Agrupamento de Escolas Prof. Carlos Teixeira, Fafe</t>
  </si>
  <si>
    <t>Agrupamento de Escolas D. Sancho I, Vila Nova de Famalicão</t>
  </si>
  <si>
    <t>Agrupamento de Escolas das Taipas, Guimarães</t>
  </si>
  <si>
    <t>Agrupamento de Escolas Arqueólogo Mário Cardoso, Guimarães</t>
  </si>
  <si>
    <t>Agrupamento de Escolas de Real, Braga</t>
  </si>
  <si>
    <t>Agrupamento de Escolas de Celorico de Basto</t>
  </si>
  <si>
    <t>Agrupamento de Escolas Camilo Castelo Branco, Vila Nova de Famalicão</t>
  </si>
  <si>
    <t>Agrupamento de Escolas Santos Simões, Guimarães</t>
  </si>
  <si>
    <t>Agrupamento de Escolas de Abação, Guimarães</t>
  </si>
  <si>
    <t>Agrupamento de Escolas de Mogadouro</t>
  </si>
  <si>
    <t>Agrupamento de Escolas Tenente-Coronel Adão Carrapatoso, Vila Nova de Foz Côa</t>
  </si>
  <si>
    <t>Agrupamento de Escolas António Alves de Amorim, Santa Maria da Feira</t>
  </si>
  <si>
    <t>Agrupamento de Escolas de Arrifana, Santa Maria da Feira</t>
  </si>
  <si>
    <t>Agrupamento de Escolas Dr. Manuel Gomes de Almeida, Espinho</t>
  </si>
  <si>
    <t>Agrupamento de Escolas Coelho e Castro, Santa Maria da Feira</t>
  </si>
  <si>
    <t>Agrupamento de Escolas Dr. Manuel Laranjeira, Espinho</t>
  </si>
  <si>
    <t>Agrupamento de Escolas de Escariz, Arouca</t>
  </si>
  <si>
    <t>Agrupamento de Escolas Soares Basto, Oliveira de Azeméis</t>
  </si>
  <si>
    <t>Agrupamento de Escolas n.º 1 de Gondomar</t>
  </si>
  <si>
    <t>Agrupamento de Escolas D. Dinis, Santo Tirso</t>
  </si>
  <si>
    <t>Agrupamento de Escolas Frei João de Vila do Conde, Vila do Conde</t>
  </si>
  <si>
    <t>Agrupamento de Escolas de Carvalhos, Vila Nova de Gaia</t>
  </si>
  <si>
    <t>Agrupamento de Escolas Soares dos Reis, Vila Nova de Gaia</t>
  </si>
  <si>
    <t>Agrupamento de Escolas Dr. Costa Matos, Vila Nova de Gaia</t>
  </si>
  <si>
    <t>Agrupamento de Escolas Gaia Nascente, Vila Nova de Gaia</t>
  </si>
  <si>
    <t>Escola Secundária Almeida Garrett, Vila Nova de Gaia</t>
  </si>
  <si>
    <t>Escola Secundária José Régio, Vila do Conde</t>
  </si>
  <si>
    <t>Colégio Júlio Dinis- International School</t>
  </si>
  <si>
    <t>Colégio de Nossa Senhora da Paz</t>
  </si>
  <si>
    <t>Agrupamento de Escolas de Vale de Ovil, Baião</t>
  </si>
  <si>
    <t>Agrupamento de Escolas n.º 1 de Marco de Canaveses</t>
  </si>
  <si>
    <t>Agrupamento de Escolas de Pinheiro, Penafiel</t>
  </si>
  <si>
    <t>Escola Secundária de Penafiel</t>
  </si>
  <si>
    <t>Agrupamento de Escolas de Monserrate, Viana do Castelo</t>
  </si>
  <si>
    <t>Agrupamento de Escolas de Ponte da Barca</t>
  </si>
  <si>
    <t>Agrupamento de Escolas de Ponte de Lima</t>
  </si>
  <si>
    <t>Colégio do Minho</t>
  </si>
  <si>
    <t>Agrupamento de Escolas Latino Coelho, Lamego</t>
  </si>
  <si>
    <t>Agrupamento de Escolas Miguel Torga, Sabrosa</t>
  </si>
  <si>
    <t>Agrupamento de Escolas de Santa Marta de Penaguião</t>
  </si>
  <si>
    <t>Escola Secundária Camilo Castelo Branco, Vila Real</t>
  </si>
  <si>
    <t>Escola Secundária São Pedro, Vila Real</t>
  </si>
  <si>
    <t>CÓD. UOI</t>
  </si>
  <si>
    <t>AC</t>
  </si>
  <si>
    <t>AA</t>
  </si>
  <si>
    <t>BAAL</t>
  </si>
  <si>
    <t>CB</t>
  </si>
  <si>
    <t>V</t>
  </si>
  <si>
    <t>ACO</t>
  </si>
  <si>
    <t>LMT</t>
  </si>
  <si>
    <t>LOVFX</t>
  </si>
  <si>
    <t>PS</t>
  </si>
  <si>
    <t>S</t>
  </si>
  <si>
    <t>BC</t>
  </si>
  <si>
    <t>EDV</t>
  </si>
  <si>
    <t>T</t>
  </si>
  <si>
    <t>VC</t>
  </si>
  <si>
    <t>VRD</t>
  </si>
  <si>
    <t>AL</t>
  </si>
  <si>
    <t>NOMEUO</t>
  </si>
  <si>
    <t>CODUOME</t>
  </si>
  <si>
    <t>SEDE</t>
  </si>
  <si>
    <t>NOME</t>
  </si>
  <si>
    <t>COD_DGEEC</t>
  </si>
  <si>
    <t>CONCELHO</t>
  </si>
  <si>
    <t>DISTRITO</t>
  </si>
  <si>
    <t>CODDSR</t>
  </si>
  <si>
    <t>GRUPONATUREZAINST</t>
  </si>
  <si>
    <t>CICLO</t>
  </si>
  <si>
    <t>Público</t>
  </si>
  <si>
    <t>2º Ciclo;3º Ciclo;Artistico;Profissional;Secundário</t>
  </si>
  <si>
    <t>2º Ciclo;3º Ciclo</t>
  </si>
  <si>
    <t>Barreiro</t>
  </si>
  <si>
    <t>3º Ciclo;Profissional;Secundário</t>
  </si>
  <si>
    <t>Ourém</t>
  </si>
  <si>
    <t>Santarém</t>
  </si>
  <si>
    <t>1º Ciclo;2º Ciclo;3º Ciclo;Artistico;Pré-escolar</t>
  </si>
  <si>
    <t>2º Ciclo;3º Ciclo;Artistico</t>
  </si>
  <si>
    <t>EBS de Santo António, Barreiro</t>
  </si>
  <si>
    <t>2º Ciclo;3º Ciclo;Profissional;Secundário</t>
  </si>
  <si>
    <t>Palmela</t>
  </si>
  <si>
    <t>1º Ciclo;2º Ciclo;3º Ciclo;Pré-escolar</t>
  </si>
  <si>
    <t>Profissional;Secundário</t>
  </si>
  <si>
    <t>1º Ciclo;2º Ciclo;3º Ciclo</t>
  </si>
  <si>
    <t>Mafra</t>
  </si>
  <si>
    <t>Oeiras</t>
  </si>
  <si>
    <t>EB n.º 1 de Alvito</t>
  </si>
  <si>
    <t>Alvito</t>
  </si>
  <si>
    <t>Beja</t>
  </si>
  <si>
    <t>Évora</t>
  </si>
  <si>
    <t>Portalegre</t>
  </si>
  <si>
    <t>1º Ciclo;2º Ciclo;3º Ciclo;Pré-escolar;Profissional;Secundário</t>
  </si>
  <si>
    <t>Barrancos</t>
  </si>
  <si>
    <t>EB de Barrancos</t>
  </si>
  <si>
    <t>3º Ciclo;Artistico;Profissional;Secundário</t>
  </si>
  <si>
    <t>Moura</t>
  </si>
  <si>
    <t>Vidigueira</t>
  </si>
  <si>
    <t>EB Frei António Chagas, Vidigueira</t>
  </si>
  <si>
    <t>2º Ciclo;3º Ciclo;Secundário</t>
  </si>
  <si>
    <t>ES D. Manuel I, Beja</t>
  </si>
  <si>
    <t>EB Mário Beirão, Beja</t>
  </si>
  <si>
    <t>EB n.º 1 de Vendas Novas</t>
  </si>
  <si>
    <t>Vendas Novas</t>
  </si>
  <si>
    <t>ES de Vendas Novas</t>
  </si>
  <si>
    <t>EB de Moura</t>
  </si>
  <si>
    <t>ES de Moura</t>
  </si>
  <si>
    <t>Arraiolos</t>
  </si>
  <si>
    <t>EBS Cunha Rivara, Arraiolos</t>
  </si>
  <si>
    <t>Agrupamento de Escolas Gabriel Pereira, Évora</t>
  </si>
  <si>
    <t>EB André de Resende, Évora</t>
  </si>
  <si>
    <t>ES Gabriel Pereira, Évora</t>
  </si>
  <si>
    <t>Ponte de Sor</t>
  </si>
  <si>
    <t>EB n.º 1 de Montargil, Ponte de Sor</t>
  </si>
  <si>
    <t>EB João Pedro de Andrade, Ponte de Sor</t>
  </si>
  <si>
    <t>1º Ciclo;2º Ciclo;3º Ciclo;Artistico</t>
  </si>
  <si>
    <t>ES de Ponte de Sor</t>
  </si>
  <si>
    <t>EB da Guia, Albufeira</t>
  </si>
  <si>
    <t>Albufeira</t>
  </si>
  <si>
    <t>Faro</t>
  </si>
  <si>
    <t>EB D. Martim Fernandes, Albufeira</t>
  </si>
  <si>
    <t>ES de Albufeira</t>
  </si>
  <si>
    <t>ES João de Deus, Faro</t>
  </si>
  <si>
    <t>EB Santo António, Faro</t>
  </si>
  <si>
    <t>Lagoa</t>
  </si>
  <si>
    <t>EB Rio Arade, Parchal, Lagoa</t>
  </si>
  <si>
    <t>EB Professor João Cónim, Estômbar, Lagoa</t>
  </si>
  <si>
    <t>Loulé</t>
  </si>
  <si>
    <t>EB Eng. Duarte Pacheco, Loulé</t>
  </si>
  <si>
    <t>EB Prof. Dr. Aníbal Cavaco Silva, Boliqueime, Loulé</t>
  </si>
  <si>
    <t>Olhão</t>
  </si>
  <si>
    <t>Tavira</t>
  </si>
  <si>
    <t>EB D. Paio Peres Correia, Tavira</t>
  </si>
  <si>
    <t>ES Dr. Jorge Augusto Correia, Tavira</t>
  </si>
  <si>
    <t>EB Jacinto Correia, Lagoa</t>
  </si>
  <si>
    <t>ES Padre António Martins de Oliveira, Lagoa</t>
  </si>
  <si>
    <t>EB Tecnopolis de Lagos</t>
  </si>
  <si>
    <t>Lagos</t>
  </si>
  <si>
    <t>ES Júlio Dantas, Lagos</t>
  </si>
  <si>
    <t>EB Professor Sebastião José Pires Teixeira, Salir, Loulé</t>
  </si>
  <si>
    <t>EB Padre João Coelho Cabanita, Loulé</t>
  </si>
  <si>
    <t>EB Dr. Alberto Iria, Olhão</t>
  </si>
  <si>
    <t>Portimão</t>
  </si>
  <si>
    <t>ES Manuel Teixeira Gomes, Portimão</t>
  </si>
  <si>
    <t>EB Prof. José Buísel, Portimão</t>
  </si>
  <si>
    <t>ES Poeta António Aleixo, Portimão</t>
  </si>
  <si>
    <t>EB D. Martinho de Castelo Branco, Portimão</t>
  </si>
  <si>
    <t>EB Júdice Fialho, Portimão</t>
  </si>
  <si>
    <t>EBS da Bemposta, Portimão</t>
  </si>
  <si>
    <t>EB José Sobral, Mexilhoeira Grande, Portimão</t>
  </si>
  <si>
    <t>EB D. João II, Alvor, Portimão</t>
  </si>
  <si>
    <t>ES Pinheiro e Rosa, Faro</t>
  </si>
  <si>
    <t>EB Poeta Emiliano da Costa, Estoi, Faro</t>
  </si>
  <si>
    <t>EB Dr. José de Jesus Neves Júnior, Faro</t>
  </si>
  <si>
    <t>Gondomar</t>
  </si>
  <si>
    <t>Barcelos</t>
  </si>
  <si>
    <t>ES Alcaides de Faria, Barcelos</t>
  </si>
  <si>
    <t>EB de Manhente, Barcelos</t>
  </si>
  <si>
    <t>ES Carlos Amarante, Braga</t>
  </si>
  <si>
    <t>EB de Gualtar, Braga</t>
  </si>
  <si>
    <t>Baião</t>
  </si>
  <si>
    <t>EBS de Vale de Ovil, Baião</t>
  </si>
  <si>
    <t>Vila Real</t>
  </si>
  <si>
    <t>Guimarães</t>
  </si>
  <si>
    <t>Santa Maria da Feira</t>
  </si>
  <si>
    <t>EB António Alves de Amorim, Lourosa, Santa Maria da Feira</t>
  </si>
  <si>
    <t>1º Ciclo;2º Ciclo;3º Ciclo;Artistico;Profissional;Secundário</t>
  </si>
  <si>
    <t>ES de Monserrate, Viana do Castelo</t>
  </si>
  <si>
    <t>EB Dr. Pedro Barbosa, Viana do Castelo</t>
  </si>
  <si>
    <t>Vila do Conde</t>
  </si>
  <si>
    <t>Bragança</t>
  </si>
  <si>
    <t>Fafe</t>
  </si>
  <si>
    <t>EB Prof. Carlos Teixeira, Fafe</t>
  </si>
  <si>
    <t>EB de Silvares, São Martinho, Fafe</t>
  </si>
  <si>
    <t>EBS de Arrifana, Santa Maria da Feira</t>
  </si>
  <si>
    <t>EB de Milheirós de Poiares, Santa Maria da Feira</t>
  </si>
  <si>
    <t>Vila Nova de Famalicão</t>
  </si>
  <si>
    <t>ES D. Sancho I, Vila Nova de Famalicão</t>
  </si>
  <si>
    <t>EB Dr. Nuno Simões, Calendário, Vila Nova de Famalicão</t>
  </si>
  <si>
    <t>Marco de Canaveses</t>
  </si>
  <si>
    <t>ES de Marco de Canaveses</t>
  </si>
  <si>
    <t>EB de Toutosa, Marco de Canaveses</t>
  </si>
  <si>
    <t>1º Ciclo;2º Ciclo;3º Ciclo;Artistico;Pré-escolar;Secundário</t>
  </si>
  <si>
    <t>EB das Taipas, Caldas das Taipas, Guimarães</t>
  </si>
  <si>
    <t>EBS Arqueólogo Mário Cardoso, Ponte, Guimarães</t>
  </si>
  <si>
    <t>Santo Tirso</t>
  </si>
  <si>
    <t>Mogadouro</t>
  </si>
  <si>
    <t>EBS do Mogadouro</t>
  </si>
  <si>
    <t>Vila Nova de Foz Côa</t>
  </si>
  <si>
    <t>EBS Tenente-Coronel Adão Carrapatoso, Vila Nova de Foz Côa</t>
  </si>
  <si>
    <t>Oliveira de Azeméis</t>
  </si>
  <si>
    <t>Espinho</t>
  </si>
  <si>
    <t>EBS Dr. Manuel Gomes Almeida, Espinho</t>
  </si>
  <si>
    <t>EBS Domingos Capela, Silvalde, Espinho</t>
  </si>
  <si>
    <t>EBS Coelho e Castro, Fiães, Santa Maria da Feira</t>
  </si>
  <si>
    <t>EBS Dr. Manuel Laranjeira, Espinho</t>
  </si>
  <si>
    <t>EB Sá Couto, Espinho</t>
  </si>
  <si>
    <t>Vila Nova de Gaia</t>
  </si>
  <si>
    <t>2º Ciclo;3º Ciclo;Artistico;Secundário</t>
  </si>
  <si>
    <t>Arouca</t>
  </si>
  <si>
    <t>EBS de Escariz, Arouca</t>
  </si>
  <si>
    <t>EBS Soares Basto, Oliveira de Azeméis</t>
  </si>
  <si>
    <t>EB de Real, Braga</t>
  </si>
  <si>
    <t>Celorico de Basto</t>
  </si>
  <si>
    <t>EB de Gandarela, Celorico de Basto</t>
  </si>
  <si>
    <t>EB da Mota, Celorico de Basto</t>
  </si>
  <si>
    <t>EBS de Celorico de Basto</t>
  </si>
  <si>
    <t>ES Camilo Castelo Branco, Vila Nova de Famalicão</t>
  </si>
  <si>
    <t>EB Júlio Brandão, Vila Nova de Famalicão</t>
  </si>
  <si>
    <t>Lamego</t>
  </si>
  <si>
    <t>ES Latino Coelho, Lamego</t>
  </si>
  <si>
    <t>EB de Lamego</t>
  </si>
  <si>
    <t>EB de Jovim e Foz do Sousa, Gondomar</t>
  </si>
  <si>
    <t>ES de Gondomar</t>
  </si>
  <si>
    <t>3º Ciclo;Artistico;Secundário</t>
  </si>
  <si>
    <t>3º Ciclo;Secundário</t>
  </si>
  <si>
    <t>EB da Agrela e Vale do Leça, Santo Tirso</t>
  </si>
  <si>
    <t>EBS D. Dinis, Santo Tirso</t>
  </si>
  <si>
    <t>EB Frei João de Vila do Conde, Vila do Conde</t>
  </si>
  <si>
    <t>EB Padre António Luís Moreira, Carvalhos, Vila Nova de Gaia</t>
  </si>
  <si>
    <t>ES de Carvalhos, Vila Nova de Gaia</t>
  </si>
  <si>
    <t>EB Soares dos Reis, Vila Nova de Gaia</t>
  </si>
  <si>
    <t>EB Dr. Costa Matos, Vila Nova de Gaia</t>
  </si>
  <si>
    <t>Penafiel</t>
  </si>
  <si>
    <t>EBS de Pinheiro, Penafiel</t>
  </si>
  <si>
    <t>Ponte da Barca</t>
  </si>
  <si>
    <t>ES de Ponte da Barca</t>
  </si>
  <si>
    <t>EB da Correlhã, Ponte de Lima</t>
  </si>
  <si>
    <t>Ponte de Lima</t>
  </si>
  <si>
    <t>ES de Ponte de Lima</t>
  </si>
  <si>
    <t>Sabrosa</t>
  </si>
  <si>
    <t>EBS Miguel Torga, Sabrosa</t>
  </si>
  <si>
    <t>Santa Marta de Penaguião</t>
  </si>
  <si>
    <t>EB de Santa Marta de Penaguião</t>
  </si>
  <si>
    <t>EBS Santos Simões, Guimarães</t>
  </si>
  <si>
    <t>EB de Abação, Guimarães</t>
  </si>
  <si>
    <t>EB Anes de Cernache, Vilar de Andorinho, Vila Nova de Gaia</t>
  </si>
  <si>
    <t>EB Adriano Correia de Oliveira, Avintes, Vila Nova de Gaia</t>
  </si>
  <si>
    <t>ES Gaia Nascente, Vila Nova de Gaia</t>
  </si>
  <si>
    <t>Albergaria-a-Velha</t>
  </si>
  <si>
    <t>EB de São João de Loure, Albergaria-a-Velha</t>
  </si>
  <si>
    <t>ES de Albergaria-a-Velha</t>
  </si>
  <si>
    <t>EB de Albergaria-a-Velha</t>
  </si>
  <si>
    <t>ES Dr. Mário Sacramento, Aveiro</t>
  </si>
  <si>
    <t>EB de Aradas, Aveiro</t>
  </si>
  <si>
    <t>EB Rio Novo do Príncipe, Cacia, Aveiro</t>
  </si>
  <si>
    <t>EBS de Meda</t>
  </si>
  <si>
    <t>Meda</t>
  </si>
  <si>
    <t>1º Ciclo;2º Ciclo;3º Ciclo;Secundário</t>
  </si>
  <si>
    <t>Águeda</t>
  </si>
  <si>
    <t>EB Padre Franklin, Vieira de Leiria, Marinha Grande</t>
  </si>
  <si>
    <t>Marinha Grande</t>
  </si>
  <si>
    <t>ES José Loureiro Botas, Vieira de Leiria, Marinha Grande</t>
  </si>
  <si>
    <t>Penalva do Castelo</t>
  </si>
  <si>
    <t>EBS de Penalva do Castelo</t>
  </si>
  <si>
    <t>EB de Ínsua, Penalva do Castelo</t>
  </si>
  <si>
    <t>EB D. Duarte, Vil de Soito, Viseu</t>
  </si>
  <si>
    <t>EB Dr. Azeredo Perdigão, Abraveses, Viseu</t>
  </si>
  <si>
    <t>EBS Dr. Jaime Magalhães Lima, Esgueira, Aveiro</t>
  </si>
  <si>
    <t>EB n.º 2 de São Bernardo, Aveiro</t>
  </si>
  <si>
    <t>ES José Estêvão, Aveiro</t>
  </si>
  <si>
    <t>Ílhavo</t>
  </si>
  <si>
    <t>EB José Ferreira Pinto Basto, Ílhavo</t>
  </si>
  <si>
    <t>ES Dr. João Carlos Celestino Gomes, Ílhavo</t>
  </si>
  <si>
    <t>Vagos</t>
  </si>
  <si>
    <t>EB Dr. João Rocha - Pai, Vagos</t>
  </si>
  <si>
    <t>ES de Vagos</t>
  </si>
  <si>
    <t>EB Afonso de Paiva, Castelo Branco</t>
  </si>
  <si>
    <t>EB n.º 1 da Lousã</t>
  </si>
  <si>
    <t>Lousã</t>
  </si>
  <si>
    <t>ES da Lousã</t>
  </si>
  <si>
    <t>EB n.º 2 da Lousã</t>
  </si>
  <si>
    <t>1º Ciclo;2º Ciclo;3º Ciclo;Pré-escolar;Secundário</t>
  </si>
  <si>
    <t>EB Guilherme Stephens, Marinha Grande</t>
  </si>
  <si>
    <t>ES Eng. Acácio Calazans Duarte, Marinha Grande</t>
  </si>
  <si>
    <t>Carregal do Sal</t>
  </si>
  <si>
    <t>EB de Carregal do Sal</t>
  </si>
  <si>
    <t>EB Aristides de Sousa Mendes, Cabanas de Viriato, Carregal do Sal</t>
  </si>
  <si>
    <t>ES de Carregal do Sal</t>
  </si>
  <si>
    <t>Moita</t>
  </si>
  <si>
    <t>EB João de Barros, Marzovelos, Viseu</t>
  </si>
  <si>
    <t>EB Grão Vasco, Viseu</t>
  </si>
  <si>
    <t>EB Aquilino Ribeiro, Vila Nova de Paiva</t>
  </si>
  <si>
    <t>Vila Nova de Paiva</t>
  </si>
  <si>
    <t>ES de Vila Nova de Paiva</t>
  </si>
  <si>
    <t>EB Professor Artur Nunes Vidal, Fermentelos, Águeda</t>
  </si>
  <si>
    <t>EB de Aguada de Cima, Águeda</t>
  </si>
  <si>
    <t>ES Marques de Castilho, Águeda</t>
  </si>
  <si>
    <t>Vila Franca de Xira</t>
  </si>
  <si>
    <t>Alcobaça</t>
  </si>
  <si>
    <t>Montijo</t>
  </si>
  <si>
    <t>EBS António Bento Franco, Ericeira, Mafra</t>
  </si>
  <si>
    <t>Almada</t>
  </si>
  <si>
    <t>EB Elias Garcia, Sobreda, Almada</t>
  </si>
  <si>
    <t>Caldas da Rainha</t>
  </si>
  <si>
    <t>ES Leal da Câmara, Rio de Mouro, Sintra</t>
  </si>
  <si>
    <t>EB Padre Alberto Neto, Rio de Mouro, Sintra</t>
  </si>
  <si>
    <t>Rio Maior</t>
  </si>
  <si>
    <t>EB de Marinhas do Sal, Rio Maior</t>
  </si>
  <si>
    <t>Torres Vedras</t>
  </si>
  <si>
    <t>EBS D. Martinho Vaz de Castelo Branco, Póvoa de Santa Iria, Vila Franca de Xira</t>
  </si>
  <si>
    <t>EB Aristides de Sousa Mendes, Póvoa de Santa Iria, Vila Franca de Xira</t>
  </si>
  <si>
    <t>EBS de Vialonga, Vila Franca de Xira</t>
  </si>
  <si>
    <t>Seixal</t>
  </si>
  <si>
    <t>ES da Baixa da Banheira, Vale da Amoreira, Moita</t>
  </si>
  <si>
    <t>EB de Vale da Amoreira, Moita</t>
  </si>
  <si>
    <t>EBS António Gedeão, Cova da Piedade, Almada</t>
  </si>
  <si>
    <t>Agrupamento de Escolas Romeu Correia, Almada</t>
  </si>
  <si>
    <t>EB de Alembrança, Feijó, Almada</t>
  </si>
  <si>
    <t>ES Romeu Correia, Feijó, Almada</t>
  </si>
  <si>
    <t>EBS José Afonso, Alhos Vedros, Moita</t>
  </si>
  <si>
    <t>EB de Aranguez, Setúbal</t>
  </si>
  <si>
    <t>ES Sebastião da Gama, Setúbal</t>
  </si>
  <si>
    <t>EBS Ordem de Sant´Iago, Setúbal</t>
  </si>
  <si>
    <t>Odivelas</t>
  </si>
  <si>
    <t>EB Hermenegildo Capelo, Palmela</t>
  </si>
  <si>
    <t>Loures</t>
  </si>
  <si>
    <t>EB Luísa Todi, Setúbal</t>
  </si>
  <si>
    <t>ES João de Barros, Corroios, Seixal</t>
  </si>
  <si>
    <t>EB de Corroios, Seixal</t>
  </si>
  <si>
    <t>Óbidos</t>
  </si>
  <si>
    <t>EBS Josefa de Óbidos, Óbidos</t>
  </si>
  <si>
    <t>EB Barbosa du Bocage, Setúbal</t>
  </si>
  <si>
    <t>EB Marquesa de Alorna, Lisboa</t>
  </si>
  <si>
    <t>EBS de São Martinho do Porto, Alcobaça</t>
  </si>
  <si>
    <t>EB de Mafra</t>
  </si>
  <si>
    <t>ES Madeira Torres, Torres Vedras</t>
  </si>
  <si>
    <t>EB Padre Francisco Soares, Torres Vedras</t>
  </si>
  <si>
    <t>EBS Mestre Domingos Saraiva, Algueirão, Sintra</t>
  </si>
  <si>
    <t>EB D. Pedro Varela, Montijo</t>
  </si>
  <si>
    <t>ES Luís de Freitas Branco, Paço de Arcos, Oeiras</t>
  </si>
  <si>
    <t>EB Dr. Joaquim de Barros, Paço de Arcos, Oeiras</t>
  </si>
  <si>
    <t>EB do Miradouro de Alfazina, Monte de Caparica, Almada</t>
  </si>
  <si>
    <t>EB Vasco Santana, Ramada, Odivelas</t>
  </si>
  <si>
    <t>EB Padre José Rota, Forte da Casa, Vila Franca de Xira</t>
  </si>
  <si>
    <t>ES do Forte da Casa, Vila Franca de Xira</t>
  </si>
  <si>
    <t>EB António Gedeão, Odivelas</t>
  </si>
  <si>
    <t>EB D. Dinis, Odivelas</t>
  </si>
  <si>
    <t>EB de Santa Iria de Azoia, Loures</t>
  </si>
  <si>
    <t>EBS Padre Alberto Neto, Queluz, Sintra</t>
  </si>
  <si>
    <t>EB Professor Galopim de Carvalho, Pendão, Sintra</t>
  </si>
  <si>
    <t>Agrupamento de Escolas Lima de Freitas, Setúbal</t>
  </si>
  <si>
    <t>EBS Lima de Freitas, Setúbal</t>
  </si>
  <si>
    <t>ES Raul Proença, Caldas da Rainha</t>
  </si>
  <si>
    <t>EB de Santo Onofre, Caldas da Rainha</t>
  </si>
  <si>
    <t>EBS Professor Ruy Luís Gomes, Laranjeiro, Almada</t>
  </si>
  <si>
    <t>EB Professor Egas Moniz, Massamá, Sintra</t>
  </si>
  <si>
    <t>ES Stuart Carvalhais, Massamá, Sintra</t>
  </si>
  <si>
    <t>EBS Carlos Gargaté, Charneca de Caparica, Almada</t>
  </si>
  <si>
    <t>Sobral de Monte Agraço</t>
  </si>
  <si>
    <t>EBS Joaquim Inácio da Cruz Sobral, Sobral de Monte Agraço</t>
  </si>
  <si>
    <t>EB de Pataias, Alcobaça</t>
  </si>
  <si>
    <t>ES D. Inês de Castro, Alcobaça</t>
  </si>
  <si>
    <t>EB Frei Estêvão Martins, Alcobaça</t>
  </si>
  <si>
    <t>EBS D. Pedro I, Alcobaça</t>
  </si>
  <si>
    <t>ES Dom Manuel Martins, Setúbal</t>
  </si>
  <si>
    <t>ES Afonso Lopes Vieira, Leiria</t>
  </si>
  <si>
    <t>Escola Secundária Alfredo dos Reis Silveira, Cavadas, Seixal</t>
  </si>
  <si>
    <t>ES Alfredo dos Reis Silveira, Cavadas, Seixal</t>
  </si>
  <si>
    <t>ES Almeida Garrett, Vila Nova de Gaia</t>
  </si>
  <si>
    <t>Escola Secundária du Bocage, Setúbal</t>
  </si>
  <si>
    <t>ES du Bocage, Setúbal</t>
  </si>
  <si>
    <t>ES Camilo Castelo Branco, Vila Real</t>
  </si>
  <si>
    <t>ES D. João II, Setúbal</t>
  </si>
  <si>
    <t>ES Jorge Peixinho, Montijo</t>
  </si>
  <si>
    <t>ES José Régio, Vila do Conde</t>
  </si>
  <si>
    <t>ES Manuel Cargaleiro, Amora, Seixal</t>
  </si>
  <si>
    <t>ES de Penafiel</t>
  </si>
  <si>
    <t>ES São Pedro, Vila Real</t>
  </si>
  <si>
    <t>ES de Palmela</t>
  </si>
  <si>
    <t>ES Pedro Nunes, Lisboa</t>
  </si>
  <si>
    <t>Privado</t>
  </si>
  <si>
    <t>CM</t>
  </si>
  <si>
    <t>LE</t>
  </si>
  <si>
    <t>LXC</t>
  </si>
  <si>
    <t>7.º</t>
  </si>
  <si>
    <t>8.º</t>
  </si>
  <si>
    <t>9.º</t>
  </si>
  <si>
    <t>10.º</t>
  </si>
  <si>
    <t>11.º</t>
  </si>
  <si>
    <t>12.º</t>
  </si>
  <si>
    <t>Ficha de Inscrição 2025/2026</t>
  </si>
  <si>
    <t>Contacto Email</t>
  </si>
  <si>
    <t>LVT</t>
  </si>
  <si>
    <t>FUNÇÃO</t>
  </si>
  <si>
    <t>AE/EnA/EEPC</t>
  </si>
  <si>
    <t>Cód. UO</t>
  </si>
  <si>
    <t>Aluno</t>
  </si>
  <si>
    <t>Professor</t>
  </si>
  <si>
    <t>X TAÇA DO DESPORTO ESCOLAR</t>
  </si>
  <si>
    <r>
      <t xml:space="preserve">1) As escolas devem ser </t>
    </r>
    <r>
      <rPr>
        <b/>
        <sz val="8"/>
        <rFont val="Calibri"/>
        <family val="2"/>
        <scheme val="minor"/>
      </rPr>
      <t>portadoras das listagens das turmas participantes (autenticadas pela Direcção) e dos documentos de identificação de todos os alunos</t>
    </r>
    <r>
      <rPr>
        <sz val="8"/>
        <rFont val="Calibri"/>
        <family val="2"/>
        <scheme val="minor"/>
      </rPr>
      <t>.</t>
    </r>
  </si>
  <si>
    <r>
      <t>2) Por necessidade decorrente do enquadramento legal referente à  proteção de dados, é fundamental que os AE/EnA/EEPC, caso não o tenham feito em documentos próprios internos (no ato de matrícula, na inscrição no Desporto Escolar ou na inscrição para este evento), entreguem aos seus alunos que participem na X TAÇA DESPORTO ESCOLAR  uma</t>
    </r>
    <r>
      <rPr>
        <b/>
        <sz val="8"/>
        <rFont val="Calibri"/>
        <family val="2"/>
        <scheme val="minor"/>
      </rPr>
      <t xml:space="preserve"> declaração de consentimento expresso para que os Encarregados de Educação autorizem expressamente a utilização dos direitos de imagem</t>
    </r>
    <r>
      <rPr>
        <sz val="8"/>
        <rFont val="Calibri"/>
        <family val="2"/>
        <scheme val="minor"/>
      </rPr>
      <t xml:space="preserve"> (publicação de imagens e vídeos) </t>
    </r>
    <r>
      <rPr>
        <b/>
        <sz val="8"/>
        <rFont val="Calibri"/>
        <family val="2"/>
        <scheme val="minor"/>
      </rPr>
      <t>e a publicação dos dados dos seus educandos (que aparecem nas classificações da prova), no local de competição e no site oficial do Desporto Escolar.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</si>
</sst>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yyyy"/>
  </numFmts>
  <fonts count="3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Aharoni"/>
      <charset val="177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rgb="FFADB9CA"/>
      </patternFill>
    </fill>
    <fill>
      <patternFill patternType="solid">
        <fgColor theme="0" tint="-0.499984740745262"/>
        <bgColor rgb="FFA8D08D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rgb="FFFF8585"/>
      </left>
      <right style="thick">
        <color rgb="FFFF8585"/>
      </right>
      <top/>
      <bottom style="thick">
        <color rgb="FFFF858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slantDash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auto="1"/>
      </left>
      <right/>
      <top style="slantDashDot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slantDashDot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07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/>
    <xf numFmtId="0" fontId="0" fillId="4" borderId="3" xfId="0" applyFill="1" applyBorder="1" applyAlignment="1">
      <alignment vertical="center"/>
    </xf>
    <xf numFmtId="0" fontId="0" fillId="5" borderId="0" xfId="0" applyFill="1"/>
    <xf numFmtId="0" fontId="7" fillId="2" borderId="0" xfId="0" applyFont="1" applyFill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1" fontId="10" fillId="0" borderId="6" xfId="0" applyNumberFormat="1" applyFont="1" applyBorder="1" applyAlignment="1" applyProtection="1">
      <alignment horizontal="center" vertical="center" shrinkToFit="1"/>
      <protection hidden="1"/>
    </xf>
    <xf numFmtId="1" fontId="10" fillId="4" borderId="9" xfId="0" applyNumberFormat="1" applyFont="1" applyFill="1" applyBorder="1" applyAlignment="1" applyProtection="1">
      <alignment horizontal="center" vertical="center" shrinkToFit="1"/>
      <protection hidden="1"/>
    </xf>
    <xf numFmtId="1" fontId="10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7" xfId="0" applyFont="1" applyBorder="1" applyAlignment="1" applyProtection="1">
      <alignment horizontal="right" vertical="center" shrinkToFit="1"/>
      <protection hidden="1"/>
    </xf>
    <xf numFmtId="0" fontId="10" fillId="4" borderId="10" xfId="0" applyFont="1" applyFill="1" applyBorder="1" applyAlignment="1" applyProtection="1">
      <alignment horizontal="right" vertical="center" shrinkToFit="1"/>
      <protection hidden="1"/>
    </xf>
    <xf numFmtId="0" fontId="10" fillId="0" borderId="10" xfId="0" applyFont="1" applyBorder="1" applyAlignment="1" applyProtection="1">
      <alignment horizontal="right" vertical="center" shrinkToFit="1"/>
      <protection hidden="1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4" borderId="9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4" borderId="9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14" fontId="10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4" borderId="9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9" xfId="0" applyNumberFormat="1" applyFont="1" applyBorder="1" applyAlignment="1" applyProtection="1">
      <alignment horizontal="center" vertical="center" shrinkToFit="1"/>
      <protection locked="0"/>
    </xf>
    <xf numFmtId="165" fontId="0" fillId="0" borderId="0" xfId="0" applyNumberFormat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9" xfId="0" applyFont="1" applyFill="1" applyBorder="1" applyAlignment="1" applyProtection="1">
      <alignment horizontal="left" vertical="center" shrinkToFit="1"/>
      <protection hidden="1"/>
    </xf>
    <xf numFmtId="1" fontId="0" fillId="0" borderId="0" xfId="0" applyNumberFormat="1" applyAlignment="1">
      <alignment horizontal="center" vertical="center"/>
    </xf>
    <xf numFmtId="14" fontId="10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1" xfId="0" applyFont="1" applyFill="1" applyBorder="1" applyAlignment="1">
      <alignment vertical="center"/>
    </xf>
    <xf numFmtId="1" fontId="10" fillId="4" borderId="11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6" xfId="0" applyFont="1" applyBorder="1" applyAlignment="1" applyProtection="1">
      <alignment horizontal="right" vertical="center" shrinkToFit="1"/>
      <protection hidden="1"/>
    </xf>
    <xf numFmtId="0" fontId="10" fillId="4" borderId="9" xfId="0" applyFont="1" applyFill="1" applyBorder="1" applyAlignment="1" applyProtection="1">
      <alignment horizontal="right" vertical="center" shrinkToFit="1"/>
      <protection hidden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right" vertical="center" shrinkToFit="1"/>
      <protection hidden="1"/>
    </xf>
    <xf numFmtId="14" fontId="10" fillId="0" borderId="16" xfId="0" applyNumberFormat="1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>
      <alignment vertical="center"/>
    </xf>
    <xf numFmtId="1" fontId="10" fillId="0" borderId="16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14" fontId="10" fillId="0" borderId="21" xfId="0" applyNumberFormat="1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>
      <alignment vertical="center"/>
    </xf>
    <xf numFmtId="0" fontId="0" fillId="0" borderId="0" xfId="0" applyProtection="1">
      <protection hidden="1"/>
    </xf>
    <xf numFmtId="0" fontId="11" fillId="0" borderId="0" xfId="0" applyFont="1"/>
    <xf numFmtId="0" fontId="12" fillId="3" borderId="23" xfId="0" applyFont="1" applyFill="1" applyBorder="1" applyAlignment="1">
      <alignment vertical="center" wrapText="1"/>
    </xf>
    <xf numFmtId="0" fontId="7" fillId="0" borderId="24" xfId="0" applyFont="1" applyBorder="1" applyAlignment="1">
      <alignment horizontal="right" vertical="center" indent="1"/>
    </xf>
    <xf numFmtId="0" fontId="3" fillId="2" borderId="23" xfId="0" applyFont="1" applyFill="1" applyBorder="1" applyAlignment="1">
      <alignment horizontal="right" vertical="center" wrapText="1" indent="1"/>
    </xf>
    <xf numFmtId="0" fontId="19" fillId="3" borderId="23" xfId="0" applyFont="1" applyFill="1" applyBorder="1" applyAlignment="1" applyProtection="1">
      <alignment horizontal="left" vertical="center" indent="1" shrinkToFit="1"/>
      <protection locked="0"/>
    </xf>
    <xf numFmtId="0" fontId="10" fillId="4" borderId="12" xfId="0" applyFont="1" applyFill="1" applyBorder="1" applyAlignment="1" applyProtection="1">
      <alignment horizontal="right" vertical="center" shrinkToFit="1"/>
      <protection hidden="1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4" borderId="8" xfId="0" applyFont="1" applyFill="1" applyBorder="1" applyAlignment="1" applyProtection="1">
      <alignment horizontal="left" vertical="center" shrinkToFit="1"/>
      <protection hidden="1"/>
    </xf>
    <xf numFmtId="0" fontId="10" fillId="4" borderId="18" xfId="0" applyFont="1" applyFill="1" applyBorder="1" applyAlignment="1" applyProtection="1">
      <alignment horizontal="left" vertical="center" shrinkToFit="1"/>
      <protection hidden="1"/>
    </xf>
    <xf numFmtId="0" fontId="10" fillId="0" borderId="8" xfId="0" applyFont="1" applyBorder="1" applyAlignment="1" applyProtection="1">
      <alignment horizontal="left" vertical="center" shrinkToFit="1"/>
      <protection hidden="1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9" fillId="4" borderId="16" xfId="0" applyFont="1" applyFill="1" applyBorder="1" applyAlignment="1" applyProtection="1">
      <alignment horizontal="center" vertical="center" shrinkToFit="1"/>
      <protection locked="0"/>
    </xf>
    <xf numFmtId="0" fontId="10" fillId="4" borderId="11" xfId="0" applyFont="1" applyFill="1" applyBorder="1" applyAlignment="1" applyProtection="1">
      <alignment horizontal="left" vertical="center" shrinkToFit="1"/>
      <protection locked="0"/>
    </xf>
    <xf numFmtId="0" fontId="10" fillId="4" borderId="16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4" borderId="9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4" borderId="11" xfId="0" applyFont="1" applyFill="1" applyBorder="1" applyAlignment="1" applyProtection="1">
      <alignment horizontal="center" vertical="center" shrinkToFit="1"/>
      <protection locked="0"/>
    </xf>
    <xf numFmtId="0" fontId="15" fillId="7" borderId="15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 textRotation="90"/>
    </xf>
    <xf numFmtId="0" fontId="15" fillId="7" borderId="30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/>
    </xf>
    <xf numFmtId="0" fontId="23" fillId="7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vertical="center"/>
    </xf>
    <xf numFmtId="0" fontId="23" fillId="7" borderId="30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vertical="center" shrinkToFit="1"/>
      <protection locked="0"/>
    </xf>
    <xf numFmtId="0" fontId="10" fillId="4" borderId="37" xfId="0" applyFont="1" applyFill="1" applyBorder="1" applyAlignment="1" applyProtection="1">
      <alignment horizontal="center" vertical="center" wrapText="1"/>
      <protection hidden="1"/>
    </xf>
    <xf numFmtId="0" fontId="9" fillId="4" borderId="38" xfId="0" applyFont="1" applyFill="1" applyBorder="1" applyAlignment="1" applyProtection="1">
      <alignment vertical="center" shrinkToFit="1"/>
      <protection locked="0"/>
    </xf>
    <xf numFmtId="0" fontId="10" fillId="0" borderId="37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vertical="center" shrinkToFit="1"/>
      <protection locked="0"/>
    </xf>
    <xf numFmtId="0" fontId="10" fillId="0" borderId="39" xfId="0" applyFont="1" applyBorder="1" applyAlignment="1" applyProtection="1">
      <alignment horizontal="center" vertical="center" wrapText="1"/>
      <protection hidden="1"/>
    </xf>
    <xf numFmtId="0" fontId="10" fillId="4" borderId="16" xfId="0" applyFont="1" applyFill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vertical="center" shrinkToFit="1"/>
      <protection locked="0"/>
    </xf>
    <xf numFmtId="0" fontId="9" fillId="0" borderId="30" xfId="0" applyFont="1" applyBorder="1" applyAlignment="1">
      <alignment vertical="center"/>
    </xf>
    <xf numFmtId="0" fontId="9" fillId="4" borderId="43" xfId="0" applyFont="1" applyFill="1" applyBorder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4" borderId="38" xfId="0" applyFont="1" applyFill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0" fontId="10" fillId="4" borderId="40" xfId="0" applyFont="1" applyFill="1" applyBorder="1" applyAlignment="1" applyProtection="1">
      <alignment horizontal="center" vertical="center" shrinkToFit="1"/>
      <protection locked="0"/>
    </xf>
    <xf numFmtId="0" fontId="15" fillId="7" borderId="32" xfId="0" applyFont="1" applyFill="1" applyBorder="1" applyAlignment="1">
      <alignment horizontal="center" vertical="center"/>
    </xf>
    <xf numFmtId="0" fontId="0" fillId="11" borderId="0" xfId="0" applyFill="1"/>
    <xf numFmtId="0" fontId="26" fillId="0" borderId="47" xfId="0" applyFont="1" applyBorder="1" applyAlignment="1">
      <alignment horizontal="left" vertical="center"/>
    </xf>
    <xf numFmtId="0" fontId="27" fillId="0" borderId="0" xfId="0" applyFont="1"/>
    <xf numFmtId="0" fontId="28" fillId="12" borderId="47" xfId="0" applyFont="1" applyFill="1" applyBorder="1" applyAlignment="1">
      <alignment horizontal="center" vertical="center"/>
    </xf>
    <xf numFmtId="0" fontId="26" fillId="13" borderId="4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0" fillId="0" borderId="0" xfId="0" applyFont="1"/>
    <xf numFmtId="0" fontId="15" fillId="7" borderId="32" xfId="0" applyFont="1" applyFill="1" applyBorder="1" applyAlignment="1">
      <alignment vertical="center"/>
    </xf>
    <xf numFmtId="1" fontId="10" fillId="4" borderId="22" xfId="0" applyNumberFormat="1" applyFont="1" applyFill="1" applyBorder="1" applyAlignment="1">
      <alignment vertical="center" shrinkToFit="1"/>
    </xf>
    <xf numFmtId="1" fontId="10" fillId="0" borderId="22" xfId="0" applyNumberFormat="1" applyFont="1" applyBorder="1" applyAlignment="1">
      <alignment vertical="center" shrinkToFit="1"/>
    </xf>
    <xf numFmtId="1" fontId="10" fillId="4" borderId="17" xfId="0" applyNumberFormat="1" applyFont="1" applyFill="1" applyBorder="1" applyAlignment="1">
      <alignment vertical="center" shrinkToFit="1"/>
    </xf>
    <xf numFmtId="1" fontId="10" fillId="0" borderId="4" xfId="0" applyNumberFormat="1" applyFont="1" applyBorder="1" applyAlignment="1">
      <alignment vertical="center" shrinkToFit="1"/>
    </xf>
    <xf numFmtId="0" fontId="29" fillId="0" borderId="0" xfId="0" applyFont="1"/>
    <xf numFmtId="0" fontId="10" fillId="4" borderId="9" xfId="0" applyFont="1" applyFill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0" fontId="10" fillId="4" borderId="11" xfId="0" applyFont="1" applyFill="1" applyBorder="1" applyAlignment="1" applyProtection="1">
      <alignment horizontal="center" vertical="center" shrinkToFit="1"/>
      <protection hidden="1"/>
    </xf>
    <xf numFmtId="0" fontId="10" fillId="0" borderId="28" xfId="0" applyFont="1" applyBorder="1" applyAlignment="1" applyProtection="1">
      <alignment horizontal="right" vertical="center" shrinkToFit="1"/>
      <protection locked="0"/>
    </xf>
    <xf numFmtId="0" fontId="10" fillId="0" borderId="21" xfId="0" applyFont="1" applyBorder="1" applyAlignment="1" applyProtection="1">
      <alignment horizontal="right" vertical="center" shrinkToFit="1"/>
      <protection locked="0"/>
    </xf>
    <xf numFmtId="1" fontId="10" fillId="0" borderId="7" xfId="0" applyNumberFormat="1" applyFont="1" applyBorder="1" applyAlignment="1" applyProtection="1">
      <alignment horizontal="center" vertical="center" shrinkToFit="1"/>
      <protection hidden="1"/>
    </xf>
    <xf numFmtId="1" fontId="10" fillId="4" borderId="10" xfId="0" applyNumberFormat="1" applyFont="1" applyFill="1" applyBorder="1" applyAlignment="1" applyProtection="1">
      <alignment horizontal="center" vertical="center" shrinkToFit="1"/>
      <protection hidden="1"/>
    </xf>
    <xf numFmtId="1" fontId="10" fillId="0" borderId="10" xfId="0" applyNumberFormat="1" applyFont="1" applyBorder="1" applyAlignment="1" applyProtection="1">
      <alignment horizontal="center" vertical="center" shrinkToFit="1"/>
      <protection hidden="1"/>
    </xf>
    <xf numFmtId="1" fontId="10" fillId="4" borderId="19" xfId="0" applyNumberFormat="1" applyFont="1" applyFill="1" applyBorder="1" applyAlignment="1" applyProtection="1">
      <alignment horizontal="center" vertical="center" shrinkToFit="1"/>
      <protection hidden="1"/>
    </xf>
    <xf numFmtId="0" fontId="15" fillId="7" borderId="31" xfId="0" applyFont="1" applyFill="1" applyBorder="1" applyAlignment="1">
      <alignment horizontal="center" vertical="center" shrinkToFit="1"/>
    </xf>
    <xf numFmtId="0" fontId="15" fillId="7" borderId="32" xfId="0" applyFont="1" applyFill="1" applyBorder="1" applyAlignment="1">
      <alignment horizontal="center" vertical="center" shrinkToFit="1"/>
    </xf>
    <xf numFmtId="0" fontId="15" fillId="7" borderId="14" xfId="0" applyFont="1" applyFill="1" applyBorder="1" applyAlignment="1">
      <alignment horizontal="center" vertical="center" shrinkToFit="1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4" borderId="10" xfId="0" applyFont="1" applyFill="1" applyBorder="1" applyAlignment="1" applyProtection="1">
      <alignment horizontal="center" vertical="center" shrinkToFit="1"/>
      <protection locked="0"/>
    </xf>
    <xf numFmtId="0" fontId="10" fillId="4" borderId="22" xfId="0" applyFont="1" applyFill="1" applyBorder="1" applyAlignment="1" applyProtection="1">
      <alignment horizontal="center" vertical="center" shrinkToFit="1"/>
      <protection locked="0"/>
    </xf>
    <xf numFmtId="0" fontId="10" fillId="4" borderId="8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right"/>
    </xf>
    <xf numFmtId="0" fontId="19" fillId="3" borderId="23" xfId="0" applyFont="1" applyFill="1" applyBorder="1" applyAlignment="1" applyProtection="1">
      <alignment horizontal="left" vertical="center" wrapText="1" indent="1"/>
      <protection locked="0"/>
    </xf>
    <xf numFmtId="0" fontId="3" fillId="2" borderId="23" xfId="0" applyFont="1" applyFill="1" applyBorder="1" applyAlignment="1">
      <alignment horizontal="right" vertical="center" wrapText="1" indent="1"/>
    </xf>
    <xf numFmtId="0" fontId="4" fillId="0" borderId="25" xfId="0" applyFont="1" applyBorder="1" applyAlignment="1" applyProtection="1">
      <alignment horizontal="left" vertical="center" indent="1"/>
      <protection locked="0"/>
    </xf>
    <xf numFmtId="0" fontId="4" fillId="0" borderId="26" xfId="0" applyFont="1" applyBorder="1" applyAlignment="1" applyProtection="1">
      <alignment horizontal="left" vertical="center" indent="1"/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1" fillId="2" borderId="23" xfId="0" applyFont="1" applyFill="1" applyBorder="1" applyAlignment="1">
      <alignment horizontal="right" vertical="center" wrapText="1" indent="1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0" fontId="10" fillId="4" borderId="9" xfId="0" applyFont="1" applyFill="1" applyBorder="1" applyAlignment="1" applyProtection="1">
      <alignment horizontal="center" vertical="center" shrinkToFit="1"/>
      <protection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15" fillId="7" borderId="30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5" fillId="7" borderId="41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4" borderId="37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10" fillId="4" borderId="42" xfId="0" applyFont="1" applyFill="1" applyBorder="1" applyAlignment="1" applyProtection="1">
      <alignment horizontal="center" vertical="center" wrapText="1"/>
      <protection hidden="1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4" fillId="6" borderId="44" xfId="0" applyFont="1" applyFill="1" applyBorder="1" applyAlignment="1" applyProtection="1">
      <alignment horizontal="center" vertical="center" wrapText="1"/>
      <protection hidden="1"/>
    </xf>
    <xf numFmtId="0" fontId="14" fillId="6" borderId="21" xfId="0" applyFont="1" applyFill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5" fillId="7" borderId="41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 shrinkToFit="1"/>
      <protection hidden="1"/>
    </xf>
    <xf numFmtId="0" fontId="10" fillId="4" borderId="29" xfId="0" applyFont="1" applyFill="1" applyBorder="1" applyAlignment="1" applyProtection="1">
      <alignment horizontal="center" vertical="center" shrinkToFit="1"/>
      <protection hidden="1"/>
    </xf>
    <xf numFmtId="0" fontId="10" fillId="4" borderId="19" xfId="0" applyFont="1" applyFill="1" applyBorder="1" applyAlignment="1" applyProtection="1">
      <alignment horizontal="center" vertical="center" shrinkToFit="1"/>
      <protection locked="0"/>
    </xf>
    <xf numFmtId="0" fontId="10" fillId="4" borderId="17" xfId="0" applyFont="1" applyFill="1" applyBorder="1" applyAlignment="1" applyProtection="1">
      <alignment horizontal="center" vertical="center" shrinkToFit="1"/>
      <protection locked="0"/>
    </xf>
    <xf numFmtId="0" fontId="10" fillId="4" borderId="18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2" fillId="3" borderId="0" xfId="0" applyFont="1" applyFill="1" applyAlignment="1" applyProtection="1">
      <alignment horizontal="left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hidden="1"/>
    </xf>
    <xf numFmtId="0" fontId="10" fillId="4" borderId="16" xfId="0" applyFont="1" applyFill="1" applyBorder="1" applyAlignment="1" applyProtection="1">
      <alignment horizontal="center" vertical="center" wrapText="1"/>
      <protection hidden="1"/>
    </xf>
    <xf numFmtId="0" fontId="15" fillId="7" borderId="46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2" borderId="23" xfId="0" applyFont="1" applyFill="1" applyBorder="1" applyAlignment="1">
      <alignment horizontal="right" vertical="center" wrapText="1" indent="1"/>
    </xf>
    <xf numFmtId="0" fontId="20" fillId="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14" fillId="8" borderId="13" xfId="0" applyNumberFormat="1" applyFont="1" applyFill="1" applyBorder="1" applyAlignment="1" applyProtection="1">
      <alignment horizontal="center" vertical="center" shrinkToFit="1"/>
      <protection hidden="1"/>
    </xf>
    <xf numFmtId="1" fontId="10" fillId="6" borderId="2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 applyProtection="1">
      <alignment horizontal="left" vertical="center" wrapText="1" indent="1"/>
      <protection locked="0"/>
    </xf>
    <xf numFmtId="0" fontId="4" fillId="0" borderId="26" xfId="0" applyFont="1" applyBorder="1" applyAlignment="1" applyProtection="1">
      <alignment horizontal="left" vertical="center" wrapText="1" indent="1"/>
      <protection locked="0"/>
    </xf>
    <xf numFmtId="0" fontId="4" fillId="0" borderId="27" xfId="0" applyFont="1" applyBorder="1" applyAlignment="1" applyProtection="1">
      <alignment horizontal="left" vertical="center" wrapText="1" indent="1"/>
      <protection locked="0"/>
    </xf>
    <xf numFmtId="1" fontId="18" fillId="10" borderId="23" xfId="0" applyNumberFormat="1" applyFont="1" applyFill="1" applyBorder="1" applyAlignment="1" applyProtection="1">
      <alignment horizontal="center" vertical="center" shrinkToFit="1"/>
      <protection hidden="1"/>
    </xf>
    <xf numFmtId="0" fontId="10" fillId="0" borderId="6" xfId="0" applyFont="1" applyBorder="1" applyAlignment="1" applyProtection="1">
      <alignment horizontal="center" vertical="center" shrinkToFit="1"/>
      <protection hidden="1"/>
    </xf>
    <xf numFmtId="0" fontId="10" fillId="4" borderId="16" xfId="0" applyFont="1" applyFill="1" applyBorder="1" applyAlignment="1" applyProtection="1">
      <alignment horizontal="center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1" fontId="31" fillId="0" borderId="7" xfId="1" applyNumberFormat="1" applyFont="1" applyBorder="1" applyAlignment="1" applyProtection="1">
      <alignment horizontal="center" vertical="center" shrinkToFit="1"/>
      <protection locked="0"/>
    </xf>
    <xf numFmtId="1" fontId="32" fillId="0" borderId="7" xfId="0" applyNumberFormat="1" applyFont="1" applyBorder="1" applyAlignment="1" applyProtection="1">
      <alignment horizontal="center" vertical="center" shrinkToFit="1"/>
      <protection locked="0"/>
    </xf>
    <xf numFmtId="1" fontId="31" fillId="4" borderId="10" xfId="1" applyNumberFormat="1" applyFont="1" applyFill="1" applyBorder="1" applyAlignment="1" applyProtection="1">
      <alignment horizontal="center" vertical="center" shrinkToFit="1"/>
      <protection locked="0"/>
    </xf>
    <xf numFmtId="1" fontId="32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31" fillId="0" borderId="10" xfId="1" applyNumberFormat="1" applyFont="1" applyBorder="1" applyAlignment="1" applyProtection="1">
      <alignment horizontal="center" vertical="center" shrinkToFit="1"/>
      <protection locked="0"/>
    </xf>
    <xf numFmtId="1" fontId="32" fillId="0" borderId="10" xfId="0" applyNumberFormat="1" applyFont="1" applyBorder="1" applyAlignment="1" applyProtection="1">
      <alignment horizontal="center" vertical="center" shrinkToFit="1"/>
      <protection locked="0"/>
    </xf>
    <xf numFmtId="1" fontId="31" fillId="4" borderId="19" xfId="1" applyNumberFormat="1" applyFont="1" applyFill="1" applyBorder="1" applyAlignment="1" applyProtection="1">
      <alignment horizontal="center" vertical="center" shrinkToFit="1"/>
      <protection locked="0"/>
    </xf>
    <xf numFmtId="1" fontId="32" fillId="4" borderId="19" xfId="0" applyNumberFormat="1" applyFont="1" applyFill="1" applyBorder="1" applyAlignment="1" applyProtection="1">
      <alignment horizontal="center" vertical="center" wrapText="1" shrinkToFit="1"/>
      <protection locked="0"/>
    </xf>
  </cellXfs>
  <cellStyles count="3">
    <cellStyle name="Hiperligação" xfId="1" builtinId="8"/>
    <cellStyle name="Hyperlink" xfId="2" xr:uid="{00000000-0005-0000-0000-000001000000}"/>
    <cellStyle name="Normal" xfId="0" builtinId="0"/>
  </cellStyles>
  <dxfs count="63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0000"/>
          <bgColor rgb="FFFF85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8585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8585"/>
      <color rgb="FFFF00FF"/>
      <color rgb="FFFF66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744219</xdr:colOff>
      <xdr:row>0</xdr:row>
      <xdr:rowOff>91017</xdr:rowOff>
    </xdr:from>
    <xdr:to>
      <xdr:col>17</xdr:col>
      <xdr:colOff>578149</xdr:colOff>
      <xdr:row>1</xdr:row>
      <xdr:rowOff>205316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C268060-42DB-4487-B0CF-208C6F467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1636" y="91017"/>
          <a:ext cx="744097" cy="474132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</xdr:row>
      <xdr:rowOff>13909</xdr:rowOff>
    </xdr:from>
    <xdr:to>
      <xdr:col>10</xdr:col>
      <xdr:colOff>866018</xdr:colOff>
      <xdr:row>2</xdr:row>
      <xdr:rowOff>256098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58BC9C-561F-42AB-91B7-A3AED4BAEE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24" t="7662" r="54935" b="12543"/>
        <a:stretch/>
      </xdr:blipFill>
      <xdr:spPr>
        <a:xfrm>
          <a:off x="7672917" y="373742"/>
          <a:ext cx="802518" cy="781939"/>
        </a:xfrm>
        <a:custGeom>
          <a:avLst/>
          <a:gdLst>
            <a:gd name="csX0" fmla="*/ 0 w 802518"/>
            <a:gd name="csY0" fmla="*/ 0 h 781939"/>
            <a:gd name="csX1" fmla="*/ 409284 w 802518"/>
            <a:gd name="csY1" fmla="*/ 0 h 781939"/>
            <a:gd name="csX2" fmla="*/ 802518 w 802518"/>
            <a:gd name="csY2" fmla="*/ 0 h 781939"/>
            <a:gd name="csX3" fmla="*/ 802518 w 802518"/>
            <a:gd name="csY3" fmla="*/ 406608 h 781939"/>
            <a:gd name="csX4" fmla="*/ 802518 w 802518"/>
            <a:gd name="csY4" fmla="*/ 781939 h 781939"/>
            <a:gd name="csX5" fmla="*/ 401259 w 802518"/>
            <a:gd name="csY5" fmla="*/ 781939 h 781939"/>
            <a:gd name="csX6" fmla="*/ 0 w 802518"/>
            <a:gd name="csY6" fmla="*/ 781939 h 781939"/>
            <a:gd name="csX7" fmla="*/ 0 w 802518"/>
            <a:gd name="csY7" fmla="*/ 375331 h 781939"/>
            <a:gd name="csX8" fmla="*/ 0 w 802518"/>
            <a:gd name="csY8" fmla="*/ 0 h 781939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</a:cxnLst>
          <a:rect l="l" t="t" r="r" b="b"/>
          <a:pathLst>
            <a:path w="802518" h="781939" fill="none" extrusionOk="0">
              <a:moveTo>
                <a:pt x="0" y="0"/>
              </a:moveTo>
              <a:cubicBezTo>
                <a:pt x="198418" y="-11150"/>
                <a:pt x="264199" y="-1451"/>
                <a:pt x="409284" y="0"/>
              </a:cubicBezTo>
              <a:cubicBezTo>
                <a:pt x="554369" y="1451"/>
                <a:pt x="688641" y="13629"/>
                <a:pt x="802518" y="0"/>
              </a:cubicBezTo>
              <a:cubicBezTo>
                <a:pt x="795220" y="115246"/>
                <a:pt x="808625" y="258194"/>
                <a:pt x="802518" y="406608"/>
              </a:cubicBezTo>
              <a:cubicBezTo>
                <a:pt x="796411" y="555022"/>
                <a:pt x="788053" y="694001"/>
                <a:pt x="802518" y="781939"/>
              </a:cubicBezTo>
              <a:cubicBezTo>
                <a:pt x="662472" y="770273"/>
                <a:pt x="549496" y="791094"/>
                <a:pt x="401259" y="781939"/>
              </a:cubicBezTo>
              <a:cubicBezTo>
                <a:pt x="253022" y="772784"/>
                <a:pt x="159572" y="788073"/>
                <a:pt x="0" y="781939"/>
              </a:cubicBezTo>
              <a:cubicBezTo>
                <a:pt x="-3283" y="615704"/>
                <a:pt x="-10754" y="539665"/>
                <a:pt x="0" y="375331"/>
              </a:cubicBezTo>
              <a:cubicBezTo>
                <a:pt x="10754" y="210997"/>
                <a:pt x="-11932" y="159158"/>
                <a:pt x="0" y="0"/>
              </a:cubicBezTo>
              <a:close/>
            </a:path>
            <a:path w="802518" h="781939" stroke="0" extrusionOk="0">
              <a:moveTo>
                <a:pt x="0" y="0"/>
              </a:moveTo>
              <a:cubicBezTo>
                <a:pt x="152058" y="-19635"/>
                <a:pt x="260513" y="292"/>
                <a:pt x="401259" y="0"/>
              </a:cubicBezTo>
              <a:cubicBezTo>
                <a:pt x="542005" y="-292"/>
                <a:pt x="652856" y="12792"/>
                <a:pt x="802518" y="0"/>
              </a:cubicBezTo>
              <a:cubicBezTo>
                <a:pt x="784342" y="130228"/>
                <a:pt x="812705" y="277990"/>
                <a:pt x="802518" y="375331"/>
              </a:cubicBezTo>
              <a:cubicBezTo>
                <a:pt x="792331" y="472672"/>
                <a:pt x="804283" y="691458"/>
                <a:pt x="802518" y="781939"/>
              </a:cubicBezTo>
              <a:cubicBezTo>
                <a:pt x="725404" y="764186"/>
                <a:pt x="537149" y="773979"/>
                <a:pt x="425335" y="781939"/>
              </a:cubicBezTo>
              <a:cubicBezTo>
                <a:pt x="313521" y="789899"/>
                <a:pt x="120935" y="781924"/>
                <a:pt x="0" y="781939"/>
              </a:cubicBezTo>
              <a:cubicBezTo>
                <a:pt x="-6845" y="667188"/>
                <a:pt x="-17286" y="512828"/>
                <a:pt x="0" y="383150"/>
              </a:cubicBezTo>
              <a:cubicBezTo>
                <a:pt x="17286" y="253472"/>
                <a:pt x="685" y="173279"/>
                <a:pt x="0" y="0"/>
              </a:cubicBezTo>
              <a:close/>
            </a:path>
          </a:pathLst>
        </a:custGeom>
        <a:ln>
          <a:noFill/>
          <a:extLst>
            <a:ext uri="{C807C97D-BFC1-408E-A445-0C87EB9F89A2}">
              <ask:lineSketchStyleProps xmlns:ask="http://schemas.microsoft.com/office/drawing/2018/sketchyshapes" sd="466525869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  <a:effectLst/>
      </xdr:spPr>
    </xdr:pic>
    <xdr:clientData/>
  </xdr:twoCellAnchor>
  <xdr:twoCellAnchor editAs="oneCell">
    <xdr:from>
      <xdr:col>0</xdr:col>
      <xdr:colOff>63500</xdr:colOff>
      <xdr:row>0</xdr:row>
      <xdr:rowOff>84666</xdr:rowOff>
    </xdr:from>
    <xdr:to>
      <xdr:col>2</xdr:col>
      <xdr:colOff>529167</xdr:colOff>
      <xdr:row>1</xdr:row>
      <xdr:rowOff>144383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02DD79-A662-4EEB-BA96-2239424E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84666"/>
          <a:ext cx="1100667" cy="4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878417</xdr:colOff>
      <xdr:row>0</xdr:row>
      <xdr:rowOff>42333</xdr:rowOff>
    </xdr:from>
    <xdr:to>
      <xdr:col>3</xdr:col>
      <xdr:colOff>383750</xdr:colOff>
      <xdr:row>1</xdr:row>
      <xdr:rowOff>135753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467A554-C0AF-0B3C-5F9A-EC97975B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17" y="42333"/>
          <a:ext cx="1368000" cy="45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2022-2023/7_Ta&#231;a%20Desporto%20Escolar%2022.23/Em%20Constru&#231;&#227;o/Ta&#231;a%20DE%20-%20Ficha%20de%20inscri&#231;&#227;o%20geral.xlsx" TargetMode="External"/><Relationship Id="rId1" Type="http://schemas.openxmlformats.org/officeDocument/2006/relationships/externalLinkPath" Target="/sites/DGE-DDE-Ringue/Documentos%20Partilhados/General/2022-2023/7_Ta&#231;a%20Desporto%20Escolar%2022.23/Em%20Constru&#231;&#227;o/Ta&#231;a%20DE%20-%20Ficha%20de%20inscri&#231;&#227;o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dos"/>
      <sheetName val="Ficha de inscrição Ginástica"/>
    </sheetNames>
    <sheetDataSet>
      <sheetData sheetId="0">
        <row r="2">
          <cell r="J2" t="str">
            <v>fem</v>
          </cell>
          <cell r="S2" t="str">
            <v>A</v>
          </cell>
          <cell r="U2" t="str">
            <v>SC1</v>
          </cell>
        </row>
        <row r="3">
          <cell r="J3" t="str">
            <v>Mas</v>
          </cell>
          <cell r="S3" t="str">
            <v>B</v>
          </cell>
          <cell r="U3" t="str">
            <v>SC2</v>
          </cell>
        </row>
        <row r="4">
          <cell r="S4" t="str">
            <v>C</v>
          </cell>
          <cell r="U4" t="str">
            <v>SC1 e 2</v>
          </cell>
        </row>
        <row r="5">
          <cell r="S5" t="str">
            <v>D</v>
          </cell>
        </row>
        <row r="6">
          <cell r="S6" t="str">
            <v>E</v>
          </cell>
        </row>
        <row r="7">
          <cell r="S7" t="str">
            <v>F</v>
          </cell>
        </row>
        <row r="8">
          <cell r="S8" t="str">
            <v>G</v>
          </cell>
        </row>
        <row r="9">
          <cell r="S9" t="str">
            <v>H</v>
          </cell>
        </row>
        <row r="10">
          <cell r="S10" t="str">
            <v>I</v>
          </cell>
        </row>
        <row r="11">
          <cell r="S11" t="str">
            <v>J</v>
          </cell>
        </row>
        <row r="12">
          <cell r="S12" t="str">
            <v>K</v>
          </cell>
        </row>
        <row r="13">
          <cell r="S13" t="str">
            <v>L</v>
          </cell>
        </row>
        <row r="14">
          <cell r="S14" t="str">
            <v>M</v>
          </cell>
        </row>
        <row r="15">
          <cell r="S15" t="str">
            <v>N</v>
          </cell>
        </row>
        <row r="16">
          <cell r="S16" t="str">
            <v>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2"/>
  <sheetViews>
    <sheetView showGridLines="0" tabSelected="1" zoomScale="90" zoomScaleNormal="90" zoomScaleSheetLayoutView="90" workbookViewId="0">
      <selection activeCell="AE26" sqref="AE26"/>
    </sheetView>
  </sheetViews>
  <sheetFormatPr defaultColWidth="9.140625" defaultRowHeight="15" zeroHeight="1" x14ac:dyDescent="0.25"/>
  <cols>
    <col min="1" max="1" width="4.140625" customWidth="1"/>
    <col min="2" max="2" width="5.42578125" customWidth="1"/>
    <col min="3" max="3" width="28" customWidth="1"/>
    <col min="4" max="6" width="11.5703125" customWidth="1"/>
    <col min="7" max="8" width="3.5703125" customWidth="1"/>
    <col min="9" max="9" width="24.5703125" customWidth="1"/>
    <col min="10" max="10" width="11.5703125" customWidth="1"/>
    <col min="11" max="11" width="13.7109375" customWidth="1"/>
    <col min="12" max="15" width="8.7109375" hidden="1" customWidth="1"/>
    <col min="16" max="16" width="13" customWidth="1"/>
    <col min="17" max="18" width="13.7109375" customWidth="1"/>
    <col min="19" max="19" width="2.5703125" customWidth="1"/>
    <col min="20" max="22" width="4.42578125" hidden="1" customWidth="1"/>
    <col min="23" max="24" width="9.140625" hidden="1" customWidth="1"/>
    <col min="25" max="25" width="12.7109375" hidden="1" customWidth="1"/>
    <col min="26" max="27" width="9.140625" hidden="1" customWidth="1"/>
  </cols>
  <sheetData>
    <row r="1" spans="1:27" ht="28.5" customHeight="1" x14ac:dyDescent="0.25"/>
    <row r="2" spans="1:27" ht="42.95" customHeight="1" x14ac:dyDescent="0.4">
      <c r="A2" s="183" t="s">
        <v>607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"/>
      <c r="T2" s="103" t="e">
        <f>VLOOKUP($F$5,'AE_EnA_EEPC Inscritos'!$F$2:$G$25,2,FALSE)</f>
        <v>#N/A</v>
      </c>
    </row>
    <row r="3" spans="1:27" ht="21.6" customHeight="1" x14ac:dyDescent="0.35">
      <c r="A3" s="184" t="s">
        <v>599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55"/>
      <c r="T3" s="109" t="e">
        <f>VLOOKUP($C$5,Folha2!$A$16:$B$20,2,FALSE)</f>
        <v>#N/A</v>
      </c>
    </row>
    <row r="4" spans="1:27" ht="29.2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7" ht="33.950000000000003" customHeight="1" thickBot="1" x14ac:dyDescent="0.3">
      <c r="A5" s="139" t="s">
        <v>0</v>
      </c>
      <c r="B5" s="139"/>
      <c r="C5" s="59"/>
      <c r="E5" s="58" t="s">
        <v>2</v>
      </c>
      <c r="F5" s="138"/>
      <c r="G5" s="138"/>
      <c r="H5" s="138"/>
      <c r="I5" s="138"/>
      <c r="K5" s="58" t="s">
        <v>3</v>
      </c>
      <c r="L5" s="56"/>
      <c r="M5" s="56"/>
      <c r="N5" s="56"/>
      <c r="O5" s="56"/>
      <c r="P5" s="140"/>
      <c r="Q5" s="141"/>
      <c r="R5" s="142"/>
    </row>
    <row r="6" spans="1:27" ht="6.95" customHeight="1" thickBot="1" x14ac:dyDescent="0.3">
      <c r="D6" s="37"/>
      <c r="F6" s="36"/>
      <c r="G6" s="36"/>
      <c r="H6" s="36"/>
      <c r="I6" s="36"/>
    </row>
    <row r="7" spans="1:27" ht="36.950000000000003" customHeight="1" thickBot="1" x14ac:dyDescent="0.3">
      <c r="A7" s="143" t="s">
        <v>125</v>
      </c>
      <c r="B7" s="143"/>
      <c r="C7" s="143"/>
      <c r="D7" s="190"/>
      <c r="E7" s="191"/>
      <c r="F7" s="191"/>
      <c r="G7" s="191"/>
      <c r="H7" s="191"/>
      <c r="I7" s="192"/>
      <c r="J7" s="57"/>
      <c r="K7" s="185" t="s">
        <v>4</v>
      </c>
      <c r="L7" s="185"/>
      <c r="M7" s="185"/>
      <c r="N7" s="185"/>
      <c r="O7" s="185"/>
      <c r="P7" s="185"/>
      <c r="Q7" s="185"/>
      <c r="R7" s="193" t="str">
        <f ca="1">IFERROR(AVERAGE(P17,P29,P39,P49),"")</f>
        <v/>
      </c>
    </row>
    <row r="8" spans="1:27" ht="20.100000000000001" customHeight="1" x14ac:dyDescent="0.25">
      <c r="D8" s="37"/>
      <c r="E8" s="36"/>
      <c r="F8" s="36"/>
      <c r="G8" s="36"/>
      <c r="H8" s="36"/>
      <c r="I8" s="36"/>
    </row>
    <row r="9" spans="1:27" ht="21" x14ac:dyDescent="0.25">
      <c r="A9" s="144" t="s">
        <v>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spans="1:27" ht="20.100000000000001" customHeight="1" thickBot="1" x14ac:dyDescent="0.3">
      <c r="A10" s="145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</row>
    <row r="11" spans="1:27" ht="50.1" customHeight="1" thickBot="1" x14ac:dyDescent="0.3">
      <c r="A11" s="76" t="s">
        <v>7</v>
      </c>
      <c r="B11" s="77" t="s">
        <v>8</v>
      </c>
      <c r="C11" s="78" t="s">
        <v>9</v>
      </c>
      <c r="D11" s="150" t="s">
        <v>10</v>
      </c>
      <c r="E11" s="151"/>
      <c r="F11" s="151"/>
      <c r="G11" s="150" t="s">
        <v>11</v>
      </c>
      <c r="H11" s="151"/>
      <c r="I11" s="79" t="s">
        <v>2</v>
      </c>
      <c r="J11" s="80" t="s">
        <v>12</v>
      </c>
      <c r="K11" s="78" t="s">
        <v>13</v>
      </c>
      <c r="L11" s="81"/>
      <c r="M11" s="81"/>
      <c r="N11" s="81"/>
      <c r="O11" s="81"/>
      <c r="P11" s="82" t="s">
        <v>14</v>
      </c>
      <c r="Q11" s="78" t="s">
        <v>15</v>
      </c>
      <c r="R11" s="83" t="s">
        <v>16</v>
      </c>
      <c r="T11" s="5" t="s">
        <v>17</v>
      </c>
      <c r="U11" s="5" t="s">
        <v>18</v>
      </c>
      <c r="V11" s="5"/>
      <c r="W11" s="5"/>
      <c r="X11" s="5" t="s">
        <v>602</v>
      </c>
      <c r="Y11" s="5" t="s">
        <v>603</v>
      </c>
      <c r="Z11" s="5" t="s">
        <v>604</v>
      </c>
      <c r="AA11" s="5" t="s">
        <v>10</v>
      </c>
    </row>
    <row r="12" spans="1:27" ht="18" customHeight="1" x14ac:dyDescent="0.25">
      <c r="A12" s="84">
        <v>1</v>
      </c>
      <c r="B12" s="28"/>
      <c r="C12" s="25"/>
      <c r="D12" s="152"/>
      <c r="E12" s="152"/>
      <c r="F12" s="152"/>
      <c r="G12" s="22" t="str">
        <f t="shared" ref="G12:G16" si="0">IF(C12="","","7º")</f>
        <v/>
      </c>
      <c r="H12" s="31"/>
      <c r="I12" s="194" t="str">
        <f>IF(C12="","",$F$5)</f>
        <v/>
      </c>
      <c r="J12" s="71"/>
      <c r="K12" s="32"/>
      <c r="L12" s="16"/>
      <c r="M12" s="16"/>
      <c r="N12" s="16"/>
      <c r="O12" s="16"/>
      <c r="P12" s="19" t="str">
        <f ca="1">IF(K12="","",TODAY()-K12)</f>
        <v/>
      </c>
      <c r="Q12" s="71"/>
      <c r="R12" s="85"/>
      <c r="T12" s="39">
        <f>IF(J12="FEM",1,0)</f>
        <v>0</v>
      </c>
      <c r="U12" s="39">
        <f>IF(J12="MAS",1,0)</f>
        <v>0</v>
      </c>
      <c r="V12" s="5"/>
      <c r="W12" s="5">
        <f>IF(B12="",0,1)</f>
        <v>0</v>
      </c>
      <c r="X12" s="115" t="s">
        <v>605</v>
      </c>
      <c r="Y12">
        <f>$D$7</f>
        <v>0</v>
      </c>
      <c r="Z12" t="e">
        <f>VLOOKUP($D$7,'Lista Escolas'!$D$2:$F$210,3,FALSE)</f>
        <v>#N/A</v>
      </c>
      <c r="AA12">
        <f>D12</f>
        <v>0</v>
      </c>
    </row>
    <row r="13" spans="1:27" ht="18" customHeight="1" x14ac:dyDescent="0.25">
      <c r="A13" s="86">
        <v>2</v>
      </c>
      <c r="B13" s="29"/>
      <c r="C13" s="26"/>
      <c r="D13" s="148" t="str">
        <f>IF(C13="","",$D$12)</f>
        <v/>
      </c>
      <c r="E13" s="148"/>
      <c r="F13" s="148"/>
      <c r="G13" s="23" t="str">
        <f t="shared" si="0"/>
        <v/>
      </c>
      <c r="H13" s="62" t="str">
        <f>IF(C13="","",$H$12)</f>
        <v/>
      </c>
      <c r="I13" s="116" t="str">
        <f>IF(C13="","",$F$5)</f>
        <v/>
      </c>
      <c r="J13" s="70"/>
      <c r="K13" s="33"/>
      <c r="L13" s="17"/>
      <c r="M13" s="17"/>
      <c r="N13" s="17"/>
      <c r="O13" s="17"/>
      <c r="P13" s="20" t="str">
        <f ca="1">IF(K13="","",TODAY()-K13)</f>
        <v/>
      </c>
      <c r="Q13" s="70"/>
      <c r="R13" s="87"/>
      <c r="T13" s="39">
        <f t="shared" ref="T13:T16" si="1">IF(J13="FEM",1,0)</f>
        <v>0</v>
      </c>
      <c r="U13" s="39">
        <f t="shared" ref="U13:U16" si="2">IF(J13="MAS",1,0)</f>
        <v>0</v>
      </c>
      <c r="W13" s="5">
        <f t="shared" ref="W13:W16" si="3">IF(B13="",0,1)</f>
        <v>0</v>
      </c>
      <c r="X13" s="115" t="s">
        <v>605</v>
      </c>
      <c r="Y13">
        <f t="shared" ref="Y13:Y16" si="4">$D$7</f>
        <v>0</v>
      </c>
      <c r="Z13" t="e">
        <f>VLOOKUP($D$7,'Lista Escolas'!$D$2:$F$210,3,FALSE)</f>
        <v>#N/A</v>
      </c>
      <c r="AA13" t="str">
        <f t="shared" ref="AA13:AA16" si="5">D13</f>
        <v/>
      </c>
    </row>
    <row r="14" spans="1:27" ht="18" customHeight="1" x14ac:dyDescent="0.25">
      <c r="A14" s="88">
        <v>3</v>
      </c>
      <c r="B14" s="30"/>
      <c r="C14" s="27"/>
      <c r="D14" s="147" t="str">
        <f t="shared" ref="D14:D16" si="6">IF(C14="","",$D$12)</f>
        <v/>
      </c>
      <c r="E14" s="147"/>
      <c r="F14" s="147"/>
      <c r="G14" s="24" t="str">
        <f t="shared" si="0"/>
        <v/>
      </c>
      <c r="H14" s="64" t="str">
        <f t="shared" ref="H14:H16" si="7">IF(C14="","",$H$12)</f>
        <v/>
      </c>
      <c r="I14" s="117" t="str">
        <f>IF(C14="","",$F$5)</f>
        <v/>
      </c>
      <c r="J14" s="69"/>
      <c r="K14" s="34"/>
      <c r="L14" s="18"/>
      <c r="M14" s="18"/>
      <c r="N14" s="18"/>
      <c r="O14" s="18"/>
      <c r="P14" s="21" t="str">
        <f ca="1">IF(K14="","",TODAY()-K14)</f>
        <v/>
      </c>
      <c r="Q14" s="69"/>
      <c r="R14" s="89"/>
      <c r="T14" s="39">
        <f t="shared" si="1"/>
        <v>0</v>
      </c>
      <c r="U14" s="39">
        <f t="shared" si="2"/>
        <v>0</v>
      </c>
      <c r="W14" s="5">
        <f t="shared" si="3"/>
        <v>0</v>
      </c>
      <c r="X14" s="115" t="s">
        <v>605</v>
      </c>
      <c r="Y14">
        <f t="shared" si="4"/>
        <v>0</v>
      </c>
      <c r="Z14" t="e">
        <f>VLOOKUP($D$7,'Lista Escolas'!$D$2:$F$210,3,FALSE)</f>
        <v>#N/A</v>
      </c>
      <c r="AA14" t="str">
        <f t="shared" si="5"/>
        <v/>
      </c>
    </row>
    <row r="15" spans="1:27" ht="18" customHeight="1" x14ac:dyDescent="0.25">
      <c r="A15" s="86">
        <v>4</v>
      </c>
      <c r="B15" s="29"/>
      <c r="C15" s="26"/>
      <c r="D15" s="148" t="str">
        <f t="shared" si="6"/>
        <v/>
      </c>
      <c r="E15" s="148"/>
      <c r="F15" s="148"/>
      <c r="G15" s="23" t="str">
        <f t="shared" si="0"/>
        <v/>
      </c>
      <c r="H15" s="62" t="str">
        <f t="shared" si="7"/>
        <v/>
      </c>
      <c r="I15" s="116" t="str">
        <f>IF(C15="","",$F$5)</f>
        <v/>
      </c>
      <c r="J15" s="70"/>
      <c r="K15" s="33"/>
      <c r="L15" s="17"/>
      <c r="M15" s="17"/>
      <c r="N15" s="17"/>
      <c r="O15" s="17"/>
      <c r="P15" s="20" t="str">
        <f ca="1">IF(K15="","",TODAY()-K15)</f>
        <v/>
      </c>
      <c r="Q15" s="70"/>
      <c r="R15" s="87"/>
      <c r="T15" s="39">
        <f t="shared" si="1"/>
        <v>0</v>
      </c>
      <c r="U15" s="39">
        <f t="shared" si="2"/>
        <v>0</v>
      </c>
      <c r="W15" s="5">
        <f t="shared" si="3"/>
        <v>0</v>
      </c>
      <c r="X15" s="115" t="s">
        <v>605</v>
      </c>
      <c r="Y15">
        <f t="shared" si="4"/>
        <v>0</v>
      </c>
      <c r="Z15" t="e">
        <f>VLOOKUP($D$7,'Lista Escolas'!$D$2:$F$210,3,FALSE)</f>
        <v>#N/A</v>
      </c>
      <c r="AA15" t="str">
        <f t="shared" si="5"/>
        <v/>
      </c>
    </row>
    <row r="16" spans="1:27" ht="18" customHeight="1" thickBot="1" x14ac:dyDescent="0.3">
      <c r="A16" s="90">
        <v>5</v>
      </c>
      <c r="B16" s="45"/>
      <c r="C16" s="65"/>
      <c r="D16" s="149" t="str">
        <f t="shared" si="6"/>
        <v/>
      </c>
      <c r="E16" s="149"/>
      <c r="F16" s="149"/>
      <c r="G16" s="46" t="str">
        <f t="shared" si="0"/>
        <v/>
      </c>
      <c r="H16" s="63" t="str">
        <f t="shared" si="7"/>
        <v/>
      </c>
      <c r="I16" s="195" t="str">
        <f>IF(C16="","",$F$5)</f>
        <v/>
      </c>
      <c r="J16" s="91"/>
      <c r="K16" s="47"/>
      <c r="L16" s="48"/>
      <c r="M16" s="48"/>
      <c r="N16" s="48"/>
      <c r="O16" s="48"/>
      <c r="P16" s="49" t="str">
        <f ca="1">IF(K16="","",TODAY()-K16)</f>
        <v/>
      </c>
      <c r="Q16" s="66"/>
      <c r="R16" s="92"/>
      <c r="T16" s="39">
        <f t="shared" si="1"/>
        <v>0</v>
      </c>
      <c r="U16" s="39">
        <f t="shared" si="2"/>
        <v>0</v>
      </c>
      <c r="W16" s="5">
        <f t="shared" si="3"/>
        <v>0</v>
      </c>
      <c r="X16" s="115" t="s">
        <v>605</v>
      </c>
      <c r="Y16">
        <f t="shared" si="4"/>
        <v>0</v>
      </c>
      <c r="Z16" t="e">
        <f>VLOOKUP($D$7,'Lista Escolas'!$D$2:$F$210,3,FALSE)</f>
        <v>#N/A</v>
      </c>
      <c r="AA16" t="str">
        <f t="shared" si="5"/>
        <v/>
      </c>
    </row>
    <row r="17" spans="1:27" ht="16.5" thickBot="1" x14ac:dyDescent="0.3">
      <c r="I17" s="137"/>
      <c r="J17" s="137"/>
      <c r="P17" s="188" t="str">
        <f ca="1">IFERROR(AVERAGE(P12:P16),"")</f>
        <v/>
      </c>
      <c r="T17" s="39">
        <f>SUM(T12:T16)</f>
        <v>0</v>
      </c>
      <c r="U17" s="39">
        <f>SUM(U12:U16)</f>
        <v>0</v>
      </c>
      <c r="V17">
        <f>IF(OR(T17&gt;3,U17&gt;3),1,0)</f>
        <v>0</v>
      </c>
      <c r="W17" s="5">
        <f>IF(SUM(W12:W16)=0,0,1)</f>
        <v>0</v>
      </c>
      <c r="X17" s="115"/>
    </row>
    <row r="18" spans="1:27" ht="15.75" customHeight="1" thickTop="1" x14ac:dyDescent="0.25"/>
    <row r="19" spans="1:27" ht="21" x14ac:dyDescent="0.25">
      <c r="A19" s="144" t="s">
        <v>19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27" ht="20.100000000000001" customHeight="1" thickBot="1" x14ac:dyDescent="0.3">
      <c r="A20" s="145" t="s">
        <v>20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1:27" ht="50.1" customHeight="1" thickBot="1" x14ac:dyDescent="0.3">
      <c r="A21" s="153" t="s">
        <v>7</v>
      </c>
      <c r="B21" s="154"/>
      <c r="C21" s="75" t="s">
        <v>9</v>
      </c>
      <c r="D21" s="150" t="s">
        <v>10</v>
      </c>
      <c r="E21" s="151"/>
      <c r="F21" s="151"/>
      <c r="G21" s="150" t="s">
        <v>11</v>
      </c>
      <c r="H21" s="151"/>
      <c r="I21" s="79" t="s">
        <v>2</v>
      </c>
      <c r="J21" s="80" t="s">
        <v>12</v>
      </c>
      <c r="K21" s="78" t="s">
        <v>13</v>
      </c>
      <c r="L21" s="93"/>
      <c r="M21" s="93"/>
      <c r="N21" s="93"/>
      <c r="O21" s="93"/>
      <c r="P21" s="82" t="s">
        <v>14</v>
      </c>
      <c r="Q21" s="78" t="s">
        <v>15</v>
      </c>
      <c r="R21" s="83" t="s">
        <v>16</v>
      </c>
      <c r="T21" s="5" t="s">
        <v>17</v>
      </c>
      <c r="U21" s="5" t="s">
        <v>18</v>
      </c>
      <c r="V21" s="5"/>
      <c r="W21" s="5"/>
      <c r="X21" s="5" t="s">
        <v>602</v>
      </c>
      <c r="Y21" s="5" t="s">
        <v>603</v>
      </c>
      <c r="Z21" s="5" t="s">
        <v>604</v>
      </c>
      <c r="AA21" s="5" t="s">
        <v>10</v>
      </c>
    </row>
    <row r="22" spans="1:27" ht="18" customHeight="1" x14ac:dyDescent="0.25">
      <c r="A22" s="155">
        <v>1</v>
      </c>
      <c r="B22" s="156"/>
      <c r="C22" s="25"/>
      <c r="D22" s="152"/>
      <c r="E22" s="152"/>
      <c r="F22" s="152"/>
      <c r="G22" s="22" t="str">
        <f>IF(C22="","","7º")</f>
        <v/>
      </c>
      <c r="H22" s="31"/>
      <c r="I22" s="194" t="str">
        <f>IF(C22="","",$F$5)</f>
        <v/>
      </c>
      <c r="J22" s="71"/>
      <c r="K22" s="32"/>
      <c r="L22" s="16"/>
      <c r="M22" s="16"/>
      <c r="N22" s="16"/>
      <c r="O22" s="16"/>
      <c r="P22" s="19" t="str">
        <f ca="1">IF(K22="","",TODAY()-K22)</f>
        <v/>
      </c>
      <c r="Q22" s="71"/>
      <c r="R22" s="85"/>
      <c r="T22" s="39">
        <f>IF(J22="FEM",1,0)</f>
        <v>0</v>
      </c>
      <c r="U22" s="39">
        <f>IF(J22="MAS",1,0)</f>
        <v>0</v>
      </c>
      <c r="V22" s="5"/>
      <c r="W22" s="5"/>
      <c r="X22" s="115" t="s">
        <v>605</v>
      </c>
      <c r="Y22">
        <f t="shared" ref="Y22:Y28" si="8">$D$7</f>
        <v>0</v>
      </c>
      <c r="Z22" t="e">
        <f>VLOOKUP($D$7,'Lista Escolas'!$D$2:$F$210,3,FALSE)</f>
        <v>#N/A</v>
      </c>
      <c r="AA22">
        <f>D22</f>
        <v>0</v>
      </c>
    </row>
    <row r="23" spans="1:27" ht="18" customHeight="1" x14ac:dyDescent="0.25">
      <c r="A23" s="157">
        <v>2</v>
      </c>
      <c r="B23" s="158"/>
      <c r="C23" s="26"/>
      <c r="D23" s="148" t="str">
        <f>IF(C23="","",$D$22)</f>
        <v/>
      </c>
      <c r="E23" s="148"/>
      <c r="F23" s="148"/>
      <c r="G23" s="23" t="str">
        <f t="shared" ref="G23:G27" si="9">IF(C23="","","7º")</f>
        <v/>
      </c>
      <c r="H23" s="62" t="str">
        <f>IF(C23="","",$H$22)</f>
        <v/>
      </c>
      <c r="I23" s="116" t="str">
        <f t="shared" ref="I23:I28" si="10">IF(C23="","",$F$5)</f>
        <v/>
      </c>
      <c r="J23" s="70"/>
      <c r="K23" s="33"/>
      <c r="L23" s="17"/>
      <c r="M23" s="17"/>
      <c r="N23" s="17"/>
      <c r="O23" s="17"/>
      <c r="P23" s="20" t="str">
        <f t="shared" ref="P23:P28" ca="1" si="11">IF(K23="","",TODAY()-K23)</f>
        <v/>
      </c>
      <c r="Q23" s="70"/>
      <c r="R23" s="87"/>
      <c r="T23" s="39">
        <f t="shared" ref="T23:T26" si="12">IF(J23="FEM",1,0)</f>
        <v>0</v>
      </c>
      <c r="U23" s="39">
        <f t="shared" ref="U23:U26" si="13">IF(J23="MAS",1,0)</f>
        <v>0</v>
      </c>
      <c r="X23" s="115" t="s">
        <v>605</v>
      </c>
      <c r="Y23">
        <f t="shared" si="8"/>
        <v>0</v>
      </c>
      <c r="Z23" t="e">
        <f>VLOOKUP($D$7,'Lista Escolas'!$D$2:$F$210,3,FALSE)</f>
        <v>#N/A</v>
      </c>
      <c r="AA23" t="str">
        <f t="shared" ref="AA23:AA28" si="14">D23</f>
        <v/>
      </c>
    </row>
    <row r="24" spans="1:27" ht="18" customHeight="1" x14ac:dyDescent="0.25">
      <c r="A24" s="164">
        <v>3</v>
      </c>
      <c r="B24" s="165"/>
      <c r="C24" s="27"/>
      <c r="D24" s="147" t="str">
        <f t="shared" ref="D24:D27" si="15">IF(C24="","",$D$22)</f>
        <v/>
      </c>
      <c r="E24" s="147"/>
      <c r="F24" s="147"/>
      <c r="G24" s="24" t="str">
        <f t="shared" si="9"/>
        <v/>
      </c>
      <c r="H24" s="64" t="str">
        <f t="shared" ref="H24:H27" si="16">IF(C24="","",$H$22)</f>
        <v/>
      </c>
      <c r="I24" s="117" t="str">
        <f t="shared" si="10"/>
        <v/>
      </c>
      <c r="J24" s="69"/>
      <c r="K24" s="34"/>
      <c r="L24" s="18"/>
      <c r="M24" s="18"/>
      <c r="N24" s="18"/>
      <c r="O24" s="18"/>
      <c r="P24" s="21" t="str">
        <f t="shared" ca="1" si="11"/>
        <v/>
      </c>
      <c r="Q24" s="69"/>
      <c r="R24" s="89"/>
      <c r="T24" s="39">
        <f t="shared" si="12"/>
        <v>0</v>
      </c>
      <c r="U24" s="39">
        <f t="shared" si="13"/>
        <v>0</v>
      </c>
      <c r="X24" s="115" t="s">
        <v>605</v>
      </c>
      <c r="Y24">
        <f t="shared" si="8"/>
        <v>0</v>
      </c>
      <c r="Z24" t="e">
        <f>VLOOKUP($D$7,'Lista Escolas'!$D$2:$F$210,3,FALSE)</f>
        <v>#N/A</v>
      </c>
      <c r="AA24" t="str">
        <f t="shared" si="14"/>
        <v/>
      </c>
    </row>
    <row r="25" spans="1:27" ht="18" customHeight="1" x14ac:dyDescent="0.25">
      <c r="A25" s="157">
        <v>4</v>
      </c>
      <c r="B25" s="158"/>
      <c r="C25" s="26"/>
      <c r="D25" s="148" t="str">
        <f t="shared" si="15"/>
        <v/>
      </c>
      <c r="E25" s="148"/>
      <c r="F25" s="148"/>
      <c r="G25" s="23" t="str">
        <f t="shared" si="9"/>
        <v/>
      </c>
      <c r="H25" s="62" t="str">
        <f t="shared" si="16"/>
        <v/>
      </c>
      <c r="I25" s="116" t="str">
        <f t="shared" si="10"/>
        <v/>
      </c>
      <c r="J25" s="70"/>
      <c r="K25" s="33"/>
      <c r="L25" s="17"/>
      <c r="M25" s="17"/>
      <c r="N25" s="17"/>
      <c r="O25" s="17"/>
      <c r="P25" s="20" t="str">
        <f t="shared" ca="1" si="11"/>
        <v/>
      </c>
      <c r="Q25" s="70"/>
      <c r="R25" s="87"/>
      <c r="T25" s="39">
        <f t="shared" si="12"/>
        <v>0</v>
      </c>
      <c r="U25" s="39">
        <f t="shared" si="13"/>
        <v>0</v>
      </c>
      <c r="X25" s="115" t="s">
        <v>605</v>
      </c>
      <c r="Y25">
        <f t="shared" si="8"/>
        <v>0</v>
      </c>
      <c r="Z25" t="e">
        <f>VLOOKUP($D$7,'Lista Escolas'!$D$2:$F$210,3,FALSE)</f>
        <v>#N/A</v>
      </c>
      <c r="AA25" t="str">
        <f t="shared" si="14"/>
        <v/>
      </c>
    </row>
    <row r="26" spans="1:27" ht="18" customHeight="1" x14ac:dyDescent="0.25">
      <c r="A26" s="164">
        <v>5</v>
      </c>
      <c r="B26" s="165"/>
      <c r="C26" s="27"/>
      <c r="D26" s="147" t="str">
        <f t="shared" si="15"/>
        <v/>
      </c>
      <c r="E26" s="147"/>
      <c r="F26" s="147"/>
      <c r="G26" s="24" t="str">
        <f t="shared" si="9"/>
        <v/>
      </c>
      <c r="H26" s="64" t="str">
        <f t="shared" si="16"/>
        <v/>
      </c>
      <c r="I26" s="117" t="str">
        <f t="shared" si="10"/>
        <v/>
      </c>
      <c r="J26" s="69"/>
      <c r="K26" s="34"/>
      <c r="L26" s="18"/>
      <c r="M26" s="18"/>
      <c r="N26" s="18"/>
      <c r="O26" s="18"/>
      <c r="P26" s="21" t="str">
        <f t="shared" ca="1" si="11"/>
        <v/>
      </c>
      <c r="Q26" s="69"/>
      <c r="R26" s="89"/>
      <c r="T26" s="39">
        <f t="shared" si="12"/>
        <v>0</v>
      </c>
      <c r="U26" s="39">
        <f t="shared" si="13"/>
        <v>0</v>
      </c>
      <c r="X26" s="115" t="s">
        <v>605</v>
      </c>
      <c r="Y26">
        <f t="shared" si="8"/>
        <v>0</v>
      </c>
      <c r="Z26" t="e">
        <f>VLOOKUP($D$7,'Lista Escolas'!$D$2:$F$210,3,FALSE)</f>
        <v>#N/A</v>
      </c>
      <c r="AA26" t="str">
        <f t="shared" si="14"/>
        <v/>
      </c>
    </row>
    <row r="27" spans="1:27" ht="18" customHeight="1" thickBot="1" x14ac:dyDescent="0.3">
      <c r="A27" s="159">
        <v>6</v>
      </c>
      <c r="B27" s="160"/>
      <c r="C27" s="67"/>
      <c r="D27" s="170" t="str">
        <f t="shared" si="15"/>
        <v/>
      </c>
      <c r="E27" s="170"/>
      <c r="F27" s="170"/>
      <c r="G27" s="60" t="str">
        <f t="shared" si="9"/>
        <v/>
      </c>
      <c r="H27" s="62" t="str">
        <f t="shared" si="16"/>
        <v/>
      </c>
      <c r="I27" s="118" t="str">
        <f t="shared" si="10"/>
        <v/>
      </c>
      <c r="J27" s="73"/>
      <c r="K27" s="40"/>
      <c r="L27" s="41"/>
      <c r="M27" s="41"/>
      <c r="N27" s="41"/>
      <c r="O27" s="41"/>
      <c r="P27" s="42" t="str">
        <f t="shared" ca="1" si="11"/>
        <v/>
      </c>
      <c r="Q27" s="73"/>
      <c r="R27" s="94"/>
      <c r="T27" s="39">
        <f t="shared" ref="T27" si="17">IF(J27="FEM",1,0)</f>
        <v>0</v>
      </c>
      <c r="U27" s="39">
        <f t="shared" ref="U27" si="18">IF(J27="MAS",1,0)</f>
        <v>0</v>
      </c>
      <c r="X27" s="115" t="s">
        <v>605</v>
      </c>
      <c r="Y27">
        <f t="shared" si="8"/>
        <v>0</v>
      </c>
      <c r="Z27" t="e">
        <f>VLOOKUP($D$7,'Lista Escolas'!$D$2:$F$210,3,FALSE)</f>
        <v>#N/A</v>
      </c>
      <c r="AA27" t="str">
        <f t="shared" si="14"/>
        <v/>
      </c>
    </row>
    <row r="28" spans="1:27" ht="18" customHeight="1" thickBot="1" x14ac:dyDescent="0.3">
      <c r="A28" s="161" t="s">
        <v>21</v>
      </c>
      <c r="B28" s="162"/>
      <c r="C28" s="51"/>
      <c r="D28" s="163"/>
      <c r="E28" s="163"/>
      <c r="F28" s="163"/>
      <c r="G28" s="119"/>
      <c r="H28" s="61"/>
      <c r="I28" s="196" t="str">
        <f t="shared" si="10"/>
        <v/>
      </c>
      <c r="J28" s="72"/>
      <c r="K28" s="52"/>
      <c r="L28" s="53"/>
      <c r="M28" s="53"/>
      <c r="N28" s="53"/>
      <c r="O28" s="53"/>
      <c r="P28" s="189"/>
      <c r="Q28" s="72"/>
      <c r="R28" s="95"/>
      <c r="T28" s="39">
        <f>SUM(T22:T27)</f>
        <v>0</v>
      </c>
      <c r="U28" s="39">
        <f>SUM(U22:U27)</f>
        <v>0</v>
      </c>
      <c r="V28">
        <f>IF(OR(T28&gt;3,U28&gt;3),1,0)</f>
        <v>0</v>
      </c>
      <c r="X28" s="115" t="s">
        <v>21</v>
      </c>
      <c r="Y28">
        <f t="shared" si="8"/>
        <v>0</v>
      </c>
      <c r="Z28" t="e">
        <f>VLOOKUP($D$7,'Lista Escolas'!$D$2:$F$210,3,FALSE)</f>
        <v>#N/A</v>
      </c>
      <c r="AA28">
        <f t="shared" si="14"/>
        <v>0</v>
      </c>
    </row>
    <row r="29" spans="1:27" ht="16.5" thickBot="1" x14ac:dyDescent="0.3">
      <c r="I29" s="166"/>
      <c r="J29" s="166"/>
      <c r="P29" s="188" t="str">
        <f ca="1">IFERROR(AVERAGE(P22:P27),"")</f>
        <v/>
      </c>
      <c r="Q29" s="54"/>
    </row>
    <row r="30" spans="1:27" ht="15.75" thickTop="1" x14ac:dyDescent="0.25"/>
    <row r="31" spans="1:27" ht="21" x14ac:dyDescent="0.25">
      <c r="A31" s="144" t="s">
        <v>22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</row>
    <row r="32" spans="1:27" ht="20.100000000000001" customHeight="1" thickBot="1" x14ac:dyDescent="0.3">
      <c r="A32" s="145" t="s">
        <v>23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  <row r="33" spans="1:27" ht="50.1" customHeight="1" thickBot="1" x14ac:dyDescent="0.3">
      <c r="A33" s="168" t="s">
        <v>7</v>
      </c>
      <c r="B33" s="169"/>
      <c r="C33" s="75" t="s">
        <v>9</v>
      </c>
      <c r="D33" s="150" t="s">
        <v>10</v>
      </c>
      <c r="E33" s="151"/>
      <c r="F33" s="151"/>
      <c r="G33" s="150" t="s">
        <v>11</v>
      </c>
      <c r="H33" s="151"/>
      <c r="I33" s="79" t="s">
        <v>2</v>
      </c>
      <c r="J33" s="80" t="s">
        <v>12</v>
      </c>
      <c r="K33" s="78" t="s">
        <v>13</v>
      </c>
      <c r="L33" s="93"/>
      <c r="M33" s="93"/>
      <c r="N33" s="93"/>
      <c r="O33" s="93"/>
      <c r="P33" s="82" t="s">
        <v>14</v>
      </c>
      <c r="Q33" s="78" t="s">
        <v>15</v>
      </c>
      <c r="R33" s="83" t="s">
        <v>16</v>
      </c>
      <c r="T33" s="5" t="s">
        <v>17</v>
      </c>
      <c r="U33" s="5" t="s">
        <v>18</v>
      </c>
      <c r="V33" s="5"/>
      <c r="W33" s="5"/>
      <c r="X33" s="5" t="s">
        <v>602</v>
      </c>
      <c r="Y33" s="5" t="s">
        <v>603</v>
      </c>
      <c r="Z33" s="5" t="s">
        <v>604</v>
      </c>
      <c r="AA33" s="5" t="s">
        <v>10</v>
      </c>
    </row>
    <row r="34" spans="1:27" ht="18" customHeight="1" x14ac:dyDescent="0.25">
      <c r="A34" s="155">
        <v>1</v>
      </c>
      <c r="B34" s="156"/>
      <c r="C34" s="25"/>
      <c r="D34" s="167"/>
      <c r="E34" s="167"/>
      <c r="F34" s="167"/>
      <c r="G34" s="22" t="str">
        <f>IF(C34="","","7º")</f>
        <v/>
      </c>
      <c r="H34" s="31"/>
      <c r="I34" s="194" t="str">
        <f>IF(C34="","",$F$5)</f>
        <v/>
      </c>
      <c r="J34" s="71"/>
      <c r="K34" s="32"/>
      <c r="L34" s="16"/>
      <c r="M34" s="16"/>
      <c r="N34" s="16"/>
      <c r="O34" s="16"/>
      <c r="P34" s="19" t="str">
        <f ca="1">IF(K34="","",TODAY()-K34)</f>
        <v/>
      </c>
      <c r="Q34" s="71"/>
      <c r="R34" s="85"/>
      <c r="T34" s="39">
        <f>IF(J34="FEM",1,0)</f>
        <v>0</v>
      </c>
      <c r="U34" s="39">
        <f>IF(J34="MAS",1,0)</f>
        <v>0</v>
      </c>
      <c r="V34" s="5"/>
      <c r="W34" s="5"/>
      <c r="X34" t="s">
        <v>605</v>
      </c>
      <c r="Y34">
        <f t="shared" ref="Y34:Y38" si="19">$D$7</f>
        <v>0</v>
      </c>
      <c r="Z34" t="e">
        <f>VLOOKUP($D$7,'Lista Escolas'!$D$2:$F$210,3,FALSE)</f>
        <v>#N/A</v>
      </c>
      <c r="AA34">
        <f>D34</f>
        <v>0</v>
      </c>
    </row>
    <row r="35" spans="1:27" ht="18" customHeight="1" x14ac:dyDescent="0.25">
      <c r="A35" s="157">
        <v>2</v>
      </c>
      <c r="B35" s="158"/>
      <c r="C35" s="26"/>
      <c r="D35" s="148" t="str">
        <f>IF(C35="","",$D$34)</f>
        <v/>
      </c>
      <c r="E35" s="148"/>
      <c r="F35" s="148"/>
      <c r="G35" s="23" t="str">
        <f t="shared" ref="G35:G37" si="20">IF(C35="","","7º")</f>
        <v/>
      </c>
      <c r="H35" s="62" t="str">
        <f>IF(C35="","",$H$34)</f>
        <v/>
      </c>
      <c r="I35" s="116" t="str">
        <f t="shared" ref="I35:I38" si="21">IF(C35="","",$F$5)</f>
        <v/>
      </c>
      <c r="J35" s="70"/>
      <c r="K35" s="33"/>
      <c r="L35" s="17"/>
      <c r="M35" s="17"/>
      <c r="N35" s="17"/>
      <c r="O35" s="17"/>
      <c r="P35" s="20" t="str">
        <f t="shared" ref="P35:P38" ca="1" si="22">IF(K35="","",TODAY()-K35)</f>
        <v/>
      </c>
      <c r="Q35" s="70"/>
      <c r="R35" s="87"/>
      <c r="T35" s="39">
        <f t="shared" ref="T35:T37" si="23">IF(J35="FEM",1,0)</f>
        <v>0</v>
      </c>
      <c r="U35" s="39">
        <f t="shared" ref="U35:U37" si="24">IF(J35="MAS",1,0)</f>
        <v>0</v>
      </c>
      <c r="X35" t="s">
        <v>605</v>
      </c>
      <c r="Y35">
        <f t="shared" si="19"/>
        <v>0</v>
      </c>
      <c r="Z35" t="e">
        <f>VLOOKUP($D$7,'Lista Escolas'!$D$2:$F$210,3,FALSE)</f>
        <v>#N/A</v>
      </c>
      <c r="AA35" t="str">
        <f t="shared" ref="AA35:AA38" si="25">D35</f>
        <v/>
      </c>
    </row>
    <row r="36" spans="1:27" ht="18" customHeight="1" x14ac:dyDescent="0.25">
      <c r="A36" s="164">
        <v>3</v>
      </c>
      <c r="B36" s="165"/>
      <c r="C36" s="27"/>
      <c r="D36" s="147" t="str">
        <f t="shared" ref="D36:D37" si="26">IF(C36="","",$D$34)</f>
        <v/>
      </c>
      <c r="E36" s="147"/>
      <c r="F36" s="147"/>
      <c r="G36" s="24" t="str">
        <f t="shared" si="20"/>
        <v/>
      </c>
      <c r="H36" s="64" t="str">
        <f t="shared" ref="H36:H37" si="27">IF(C36="","",$H$34)</f>
        <v/>
      </c>
      <c r="I36" s="117" t="str">
        <f t="shared" si="21"/>
        <v/>
      </c>
      <c r="J36" s="70"/>
      <c r="K36" s="34"/>
      <c r="L36" s="18"/>
      <c r="M36" s="18"/>
      <c r="N36" s="18"/>
      <c r="O36" s="18"/>
      <c r="P36" s="21" t="str">
        <f t="shared" ca="1" si="22"/>
        <v/>
      </c>
      <c r="Q36" s="69"/>
      <c r="R36" s="89"/>
      <c r="T36" s="39">
        <f t="shared" si="23"/>
        <v>0</v>
      </c>
      <c r="U36" s="39">
        <f t="shared" si="24"/>
        <v>0</v>
      </c>
      <c r="X36" t="s">
        <v>605</v>
      </c>
      <c r="Y36">
        <f t="shared" si="19"/>
        <v>0</v>
      </c>
      <c r="Z36" t="e">
        <f>VLOOKUP($D$7,'Lista Escolas'!$D$2:$F$210,3,FALSE)</f>
        <v>#N/A</v>
      </c>
      <c r="AA36" t="str">
        <f t="shared" si="25"/>
        <v/>
      </c>
    </row>
    <row r="37" spans="1:27" ht="18" customHeight="1" thickBot="1" x14ac:dyDescent="0.3">
      <c r="A37" s="157">
        <v>4</v>
      </c>
      <c r="B37" s="158"/>
      <c r="C37" s="26"/>
      <c r="D37" s="171" t="str">
        <f t="shared" si="26"/>
        <v/>
      </c>
      <c r="E37" s="171"/>
      <c r="F37" s="171"/>
      <c r="G37" s="23" t="str">
        <f t="shared" si="20"/>
        <v/>
      </c>
      <c r="H37" s="62" t="str">
        <f t="shared" si="27"/>
        <v/>
      </c>
      <c r="I37" s="116" t="str">
        <f t="shared" si="21"/>
        <v/>
      </c>
      <c r="J37" s="70"/>
      <c r="K37" s="33"/>
      <c r="L37" s="17"/>
      <c r="M37" s="17"/>
      <c r="N37" s="17"/>
      <c r="O37" s="17"/>
      <c r="P37" s="20" t="str">
        <f t="shared" ca="1" si="22"/>
        <v/>
      </c>
      <c r="Q37" s="70"/>
      <c r="R37" s="87"/>
      <c r="T37" s="39">
        <f t="shared" si="23"/>
        <v>0</v>
      </c>
      <c r="U37" s="39">
        <f t="shared" si="24"/>
        <v>0</v>
      </c>
      <c r="X37" t="s">
        <v>605</v>
      </c>
      <c r="Y37">
        <f t="shared" si="19"/>
        <v>0</v>
      </c>
      <c r="Z37" t="e">
        <f>VLOOKUP($D$7,'Lista Escolas'!$D$2:$F$210,3,FALSE)</f>
        <v>#N/A</v>
      </c>
      <c r="AA37" t="str">
        <f t="shared" si="25"/>
        <v/>
      </c>
    </row>
    <row r="38" spans="1:27" ht="18" customHeight="1" thickBot="1" x14ac:dyDescent="0.3">
      <c r="A38" s="161" t="s">
        <v>21</v>
      </c>
      <c r="B38" s="162"/>
      <c r="C38" s="51"/>
      <c r="D38" s="163"/>
      <c r="E38" s="163"/>
      <c r="F38" s="163"/>
      <c r="G38" s="119"/>
      <c r="H38" s="61"/>
      <c r="I38" s="196" t="str">
        <f t="shared" si="21"/>
        <v/>
      </c>
      <c r="J38" s="72"/>
      <c r="K38" s="52"/>
      <c r="L38" s="53"/>
      <c r="M38" s="53"/>
      <c r="N38" s="53"/>
      <c r="O38" s="53"/>
      <c r="P38" s="189"/>
      <c r="Q38" s="72"/>
      <c r="R38" s="95"/>
      <c r="T38" s="39">
        <f>SUM(T34:T37)</f>
        <v>0</v>
      </c>
      <c r="U38" s="39">
        <f>SUM(U34:U37)</f>
        <v>0</v>
      </c>
      <c r="V38">
        <f>IF(OR(T38&gt;2,U38&gt;2),1,0)</f>
        <v>0</v>
      </c>
      <c r="X38" t="s">
        <v>21</v>
      </c>
      <c r="Y38">
        <f t="shared" si="19"/>
        <v>0</v>
      </c>
      <c r="Z38" t="e">
        <f>VLOOKUP($D$7,'Lista Escolas'!$D$2:$F$210,3,FALSE)</f>
        <v>#N/A</v>
      </c>
      <c r="AA38">
        <f t="shared" si="25"/>
        <v>0</v>
      </c>
    </row>
    <row r="39" spans="1:27" ht="16.5" thickBot="1" x14ac:dyDescent="0.3">
      <c r="I39" s="166"/>
      <c r="J39" s="166"/>
      <c r="P39" s="188" t="str">
        <f ca="1">IFERROR(AVERAGE(P34:P37),"")</f>
        <v/>
      </c>
      <c r="Q39" s="54"/>
    </row>
    <row r="40" spans="1:27" ht="15.75" thickTop="1" x14ac:dyDescent="0.25"/>
    <row r="41" spans="1:27" ht="21" x14ac:dyDescent="0.25">
      <c r="A41" s="14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</row>
    <row r="42" spans="1:27" ht="20.100000000000001" customHeight="1" thickBot="1" x14ac:dyDescent="0.3">
      <c r="A42" s="145" t="s">
        <v>23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</row>
    <row r="43" spans="1:27" ht="50.1" customHeight="1" thickBot="1" x14ac:dyDescent="0.3">
      <c r="A43" s="153" t="s">
        <v>7</v>
      </c>
      <c r="B43" s="154"/>
      <c r="C43" s="75" t="s">
        <v>9</v>
      </c>
      <c r="D43" s="150" t="s">
        <v>10</v>
      </c>
      <c r="E43" s="151"/>
      <c r="F43" s="151"/>
      <c r="G43" s="150" t="s">
        <v>11</v>
      </c>
      <c r="H43" s="151"/>
      <c r="I43" s="79" t="s">
        <v>2</v>
      </c>
      <c r="J43" s="80" t="s">
        <v>12</v>
      </c>
      <c r="K43" s="78" t="s">
        <v>13</v>
      </c>
      <c r="L43" s="93"/>
      <c r="M43" s="93"/>
      <c r="N43" s="93"/>
      <c r="O43" s="93"/>
      <c r="P43" s="82" t="s">
        <v>14</v>
      </c>
      <c r="Q43" s="78" t="s">
        <v>15</v>
      </c>
      <c r="R43" s="83" t="s">
        <v>16</v>
      </c>
      <c r="T43" s="5" t="s">
        <v>17</v>
      </c>
      <c r="U43" s="5" t="s">
        <v>18</v>
      </c>
      <c r="V43" s="5"/>
      <c r="W43" s="5"/>
      <c r="X43" s="5" t="s">
        <v>602</v>
      </c>
      <c r="Y43" s="5" t="s">
        <v>603</v>
      </c>
      <c r="Z43" s="5" t="s">
        <v>604</v>
      </c>
      <c r="AA43" s="5" t="s">
        <v>10</v>
      </c>
    </row>
    <row r="44" spans="1:27" ht="18" customHeight="1" x14ac:dyDescent="0.25">
      <c r="A44" s="155">
        <v>1</v>
      </c>
      <c r="B44" s="156"/>
      <c r="C44" s="25"/>
      <c r="D44" s="152"/>
      <c r="E44" s="152"/>
      <c r="F44" s="152"/>
      <c r="G44" s="43" t="str">
        <f>IF(C44="","","7º")</f>
        <v/>
      </c>
      <c r="H44" s="25"/>
      <c r="I44" s="194" t="str">
        <f>IF(C44="","",$F$5)</f>
        <v/>
      </c>
      <c r="J44" s="71"/>
      <c r="K44" s="32"/>
      <c r="L44" s="16"/>
      <c r="M44" s="16"/>
      <c r="N44" s="16"/>
      <c r="O44" s="16"/>
      <c r="P44" s="19" t="str">
        <f ca="1">IF(K44="","",TODAY()-K44)</f>
        <v/>
      </c>
      <c r="Q44" s="71"/>
      <c r="R44" s="85"/>
      <c r="T44" s="39">
        <f>IF(J44="FEM",1,0)</f>
        <v>0</v>
      </c>
      <c r="U44" s="39">
        <f>IF(J44="MAS",1,0)</f>
        <v>0</v>
      </c>
      <c r="V44" s="5"/>
      <c r="W44" s="5"/>
      <c r="X44" t="s">
        <v>605</v>
      </c>
      <c r="Y44">
        <f t="shared" ref="Y44:Y48" si="28">$D$7</f>
        <v>0</v>
      </c>
      <c r="Z44" t="e">
        <f>VLOOKUP($D$7,'Lista Escolas'!$D$2:$F$210,3,FALSE)</f>
        <v>#N/A</v>
      </c>
      <c r="AA44">
        <f>D44</f>
        <v>0</v>
      </c>
    </row>
    <row r="45" spans="1:27" ht="18" customHeight="1" x14ac:dyDescent="0.25">
      <c r="A45" s="157">
        <v>2</v>
      </c>
      <c r="B45" s="158"/>
      <c r="C45" s="26"/>
      <c r="D45" s="148" t="str">
        <f>IF(C45="","",$D$44)</f>
        <v/>
      </c>
      <c r="E45" s="148"/>
      <c r="F45" s="148"/>
      <c r="G45" s="44" t="str">
        <f t="shared" ref="G45:G47" si="29">IF(C45="","","7º")</f>
        <v/>
      </c>
      <c r="H45" s="38" t="str">
        <f>IF(C45="","",$H$44)</f>
        <v/>
      </c>
      <c r="I45" s="116" t="str">
        <f t="shared" ref="I45:I48" si="30">IF(C45="","",$F$5)</f>
        <v/>
      </c>
      <c r="J45" s="70"/>
      <c r="K45" s="33"/>
      <c r="L45" s="17"/>
      <c r="M45" s="17"/>
      <c r="N45" s="17"/>
      <c r="O45" s="17"/>
      <c r="P45" s="20" t="str">
        <f t="shared" ref="P45:P48" ca="1" si="31">IF(K45="","",TODAY()-K45)</f>
        <v/>
      </c>
      <c r="Q45" s="70"/>
      <c r="R45" s="87"/>
      <c r="T45" s="39">
        <f t="shared" ref="T45:T47" si="32">IF(J45="FEM",1,0)</f>
        <v>0</v>
      </c>
      <c r="U45" s="39">
        <f t="shared" ref="U45:U47" si="33">IF(J45="MAS",1,0)</f>
        <v>0</v>
      </c>
      <c r="X45" t="s">
        <v>605</v>
      </c>
      <c r="Y45">
        <f t="shared" si="28"/>
        <v>0</v>
      </c>
      <c r="Z45" t="e">
        <f>VLOOKUP($D$7,'Lista Escolas'!$D$2:$F$210,3,FALSE)</f>
        <v>#N/A</v>
      </c>
      <c r="AA45" t="str">
        <f t="shared" ref="AA45:AA48" si="34">D45</f>
        <v/>
      </c>
    </row>
    <row r="46" spans="1:27" ht="18" customHeight="1" x14ac:dyDescent="0.25">
      <c r="A46" s="164">
        <v>3</v>
      </c>
      <c r="B46" s="165"/>
      <c r="C46" s="27"/>
      <c r="D46" s="147" t="str">
        <f t="shared" ref="D46:D47" si="35">IF(C46="","",$D$44)</f>
        <v/>
      </c>
      <c r="E46" s="147"/>
      <c r="F46" s="147"/>
      <c r="G46" s="50" t="str">
        <f t="shared" si="29"/>
        <v/>
      </c>
      <c r="H46" s="38" t="str">
        <f t="shared" ref="H46:H47" si="36">IF(C46="","",$H$44)</f>
        <v/>
      </c>
      <c r="I46" s="117" t="str">
        <f t="shared" si="30"/>
        <v/>
      </c>
      <c r="J46" s="69"/>
      <c r="K46" s="34"/>
      <c r="L46" s="18"/>
      <c r="M46" s="18"/>
      <c r="N46" s="18"/>
      <c r="O46" s="18"/>
      <c r="P46" s="21" t="str">
        <f t="shared" ca="1" si="31"/>
        <v/>
      </c>
      <c r="Q46" s="69"/>
      <c r="R46" s="89"/>
      <c r="T46" s="39">
        <f t="shared" si="32"/>
        <v>0</v>
      </c>
      <c r="U46" s="39">
        <f t="shared" si="33"/>
        <v>0</v>
      </c>
      <c r="X46" t="s">
        <v>605</v>
      </c>
      <c r="Y46">
        <f t="shared" si="28"/>
        <v>0</v>
      </c>
      <c r="Z46" t="e">
        <f>VLOOKUP($D$7,'Lista Escolas'!$D$2:$F$210,3,FALSE)</f>
        <v>#N/A</v>
      </c>
      <c r="AA46" t="str">
        <f t="shared" si="34"/>
        <v/>
      </c>
    </row>
    <row r="47" spans="1:27" ht="18" customHeight="1" thickBot="1" x14ac:dyDescent="0.3">
      <c r="A47" s="157">
        <v>4</v>
      </c>
      <c r="B47" s="158"/>
      <c r="C47" s="26"/>
      <c r="D47" s="148" t="str">
        <f t="shared" si="35"/>
        <v/>
      </c>
      <c r="E47" s="148"/>
      <c r="F47" s="148"/>
      <c r="G47" s="44" t="str">
        <f t="shared" si="29"/>
        <v/>
      </c>
      <c r="H47" s="38" t="str">
        <f t="shared" si="36"/>
        <v/>
      </c>
      <c r="I47" s="116" t="str">
        <f t="shared" si="30"/>
        <v/>
      </c>
      <c r="J47" s="70"/>
      <c r="K47" s="33"/>
      <c r="L47" s="17"/>
      <c r="M47" s="17"/>
      <c r="N47" s="17"/>
      <c r="O47" s="17"/>
      <c r="P47" s="42" t="str">
        <f t="shared" ca="1" si="31"/>
        <v/>
      </c>
      <c r="Q47" s="70"/>
      <c r="R47" s="87"/>
      <c r="T47" s="39">
        <f t="shared" si="32"/>
        <v>0</v>
      </c>
      <c r="U47" s="39">
        <f t="shared" si="33"/>
        <v>0</v>
      </c>
      <c r="X47" t="s">
        <v>605</v>
      </c>
      <c r="Y47">
        <f t="shared" si="28"/>
        <v>0</v>
      </c>
      <c r="Z47" t="e">
        <f>VLOOKUP($D$7,'Lista Escolas'!$D$2:$F$210,3,FALSE)</f>
        <v>#N/A</v>
      </c>
      <c r="AA47" t="str">
        <f t="shared" si="34"/>
        <v/>
      </c>
    </row>
    <row r="48" spans="1:27" ht="18" customHeight="1" thickBot="1" x14ac:dyDescent="0.3">
      <c r="A48" s="161" t="s">
        <v>21</v>
      </c>
      <c r="B48" s="162"/>
      <c r="C48" s="51"/>
      <c r="D48" s="163"/>
      <c r="E48" s="163"/>
      <c r="F48" s="163"/>
      <c r="G48" s="120"/>
      <c r="H48" s="51"/>
      <c r="I48" s="196" t="str">
        <f t="shared" si="30"/>
        <v/>
      </c>
      <c r="J48" s="72"/>
      <c r="K48" s="52"/>
      <c r="L48" s="53"/>
      <c r="M48" s="53"/>
      <c r="N48" s="53"/>
      <c r="O48" s="53"/>
      <c r="P48" s="189"/>
      <c r="Q48" s="72"/>
      <c r="R48" s="95"/>
      <c r="T48" s="39">
        <f>SUM(T44:T47)</f>
        <v>0</v>
      </c>
      <c r="U48" s="39">
        <f>SUM(U44:U47)</f>
        <v>0</v>
      </c>
      <c r="V48">
        <f>IF(OR(T48&gt;2,U48&gt;2),1,0)</f>
        <v>0</v>
      </c>
      <c r="X48" t="s">
        <v>21</v>
      </c>
      <c r="Y48">
        <f t="shared" si="28"/>
        <v>0</v>
      </c>
      <c r="Z48" t="e">
        <f>VLOOKUP($D$7,'Lista Escolas'!$D$2:$F$210,3,FALSE)</f>
        <v>#N/A</v>
      </c>
      <c r="AA48">
        <f t="shared" si="34"/>
        <v>0</v>
      </c>
    </row>
    <row r="49" spans="1:27" ht="16.5" thickBot="1" x14ac:dyDescent="0.3">
      <c r="I49" s="166"/>
      <c r="J49" s="166"/>
      <c r="P49" s="188" t="str">
        <f ca="1">IFERROR(AVERAGE(P44:P47),"")</f>
        <v/>
      </c>
      <c r="Q49" s="54"/>
    </row>
    <row r="50" spans="1:27" ht="15.75" thickTop="1" x14ac:dyDescent="0.25"/>
    <row r="51" spans="1:27" ht="21" x14ac:dyDescent="0.25">
      <c r="A51" s="186" t="s">
        <v>25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</row>
    <row r="52" spans="1:27" ht="9.9499999999999993" customHeight="1" thickBot="1" x14ac:dyDescent="0.3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</row>
    <row r="53" spans="1:27" ht="33" customHeight="1" thickBot="1" x14ac:dyDescent="0.3">
      <c r="A53" s="181" t="s">
        <v>7</v>
      </c>
      <c r="B53" s="182"/>
      <c r="C53" s="74" t="s">
        <v>26</v>
      </c>
      <c r="D53" s="125" t="s">
        <v>10</v>
      </c>
      <c r="E53" s="126"/>
      <c r="F53" s="126"/>
      <c r="G53" s="126"/>
      <c r="H53" s="127"/>
      <c r="I53" s="74" t="s">
        <v>2</v>
      </c>
      <c r="J53" s="197" t="s">
        <v>27</v>
      </c>
      <c r="K53" s="198" t="s">
        <v>600</v>
      </c>
      <c r="L53" s="110"/>
      <c r="M53" s="110"/>
      <c r="N53" s="110"/>
      <c r="O53" s="110"/>
      <c r="P53" s="100" t="s">
        <v>28</v>
      </c>
      <c r="Q53" s="78" t="s">
        <v>15</v>
      </c>
      <c r="R53" s="83" t="s">
        <v>16</v>
      </c>
      <c r="T53" s="5"/>
      <c r="U53" s="5"/>
      <c r="V53" s="5"/>
      <c r="W53" s="5"/>
      <c r="X53" s="5" t="s">
        <v>602</v>
      </c>
      <c r="Y53" s="5" t="s">
        <v>603</v>
      </c>
      <c r="Z53" s="5" t="s">
        <v>604</v>
      </c>
      <c r="AA53" s="5" t="s">
        <v>10</v>
      </c>
    </row>
    <row r="54" spans="1:27" ht="18" customHeight="1" x14ac:dyDescent="0.25">
      <c r="A54" s="155">
        <v>1</v>
      </c>
      <c r="B54" s="156"/>
      <c r="C54" s="25"/>
      <c r="D54" s="128"/>
      <c r="E54" s="129"/>
      <c r="F54" s="129"/>
      <c r="G54" s="129"/>
      <c r="H54" s="130"/>
      <c r="I54" s="194" t="str">
        <f>IF(C54="","",$F$5)</f>
        <v/>
      </c>
      <c r="J54" s="199"/>
      <c r="K54" s="200"/>
      <c r="L54" s="114"/>
      <c r="M54" s="114"/>
      <c r="N54" s="114"/>
      <c r="O54" s="114"/>
      <c r="P54" s="121" t="s">
        <v>56</v>
      </c>
      <c r="Q54" s="71"/>
      <c r="R54" s="96"/>
      <c r="T54" s="39"/>
      <c r="U54" s="39"/>
      <c r="V54" s="5"/>
      <c r="W54" s="5"/>
      <c r="X54" t="s">
        <v>606</v>
      </c>
      <c r="Y54">
        <f t="shared" ref="Y54:Y57" si="37">$D$7</f>
        <v>0</v>
      </c>
      <c r="Z54" t="e">
        <f>VLOOKUP($D$7,'Lista Escolas'!$D$2:$F$210,3,FALSE)</f>
        <v>#N/A</v>
      </c>
      <c r="AA54">
        <f>D54</f>
        <v>0</v>
      </c>
    </row>
    <row r="55" spans="1:27" ht="18" customHeight="1" x14ac:dyDescent="0.25">
      <c r="A55" s="157">
        <v>2</v>
      </c>
      <c r="B55" s="158"/>
      <c r="C55" s="26"/>
      <c r="D55" s="131"/>
      <c r="E55" s="132"/>
      <c r="F55" s="132"/>
      <c r="G55" s="132"/>
      <c r="H55" s="133"/>
      <c r="I55" s="116" t="str">
        <f t="shared" ref="I55:I57" si="38">IF(C55="","",$F$5)</f>
        <v/>
      </c>
      <c r="J55" s="201"/>
      <c r="K55" s="202"/>
      <c r="L55" s="111"/>
      <c r="M55" s="111"/>
      <c r="N55" s="111"/>
      <c r="O55" s="111"/>
      <c r="P55" s="122" t="s">
        <v>49</v>
      </c>
      <c r="Q55" s="70"/>
      <c r="R55" s="97"/>
      <c r="X55" t="s">
        <v>606</v>
      </c>
      <c r="Y55">
        <f t="shared" si="37"/>
        <v>0</v>
      </c>
      <c r="Z55" t="e">
        <f>VLOOKUP($D$7,'Lista Escolas'!$D$2:$F$210,3,FALSE)</f>
        <v>#N/A</v>
      </c>
      <c r="AA55">
        <f t="shared" ref="AA55:AA57" si="39">D55</f>
        <v>0</v>
      </c>
    </row>
    <row r="56" spans="1:27" ht="18" customHeight="1" x14ac:dyDescent="0.25">
      <c r="A56" s="164">
        <v>3</v>
      </c>
      <c r="B56" s="165"/>
      <c r="C56" s="27"/>
      <c r="D56" s="134"/>
      <c r="E56" s="135"/>
      <c r="F56" s="135"/>
      <c r="G56" s="135"/>
      <c r="H56" s="136"/>
      <c r="I56" s="117" t="str">
        <f t="shared" si="38"/>
        <v/>
      </c>
      <c r="J56" s="203"/>
      <c r="K56" s="204"/>
      <c r="L56" s="112"/>
      <c r="M56" s="112"/>
      <c r="N56" s="112"/>
      <c r="O56" s="112"/>
      <c r="P56" s="123" t="s">
        <v>61</v>
      </c>
      <c r="Q56" s="69"/>
      <c r="R56" s="98"/>
      <c r="T56" s="35"/>
      <c r="X56" t="s">
        <v>606</v>
      </c>
      <c r="Y56">
        <f t="shared" si="37"/>
        <v>0</v>
      </c>
      <c r="Z56" t="e">
        <f>VLOOKUP($D$7,'Lista Escolas'!$D$2:$F$210,3,FALSE)</f>
        <v>#N/A</v>
      </c>
      <c r="AA56">
        <f t="shared" si="39"/>
        <v>0</v>
      </c>
    </row>
    <row r="57" spans="1:27" ht="18" customHeight="1" thickBot="1" x14ac:dyDescent="0.3">
      <c r="A57" s="179">
        <v>4</v>
      </c>
      <c r="B57" s="180"/>
      <c r="C57" s="68"/>
      <c r="D57" s="172"/>
      <c r="E57" s="173"/>
      <c r="F57" s="173"/>
      <c r="G57" s="173"/>
      <c r="H57" s="174"/>
      <c r="I57" s="195" t="str">
        <f t="shared" si="38"/>
        <v/>
      </c>
      <c r="J57" s="205"/>
      <c r="K57" s="206"/>
      <c r="L57" s="113"/>
      <c r="M57" s="113"/>
      <c r="N57" s="113"/>
      <c r="O57" s="113"/>
      <c r="P57" s="124" t="s">
        <v>42</v>
      </c>
      <c r="Q57" s="91"/>
      <c r="R57" s="99"/>
      <c r="T57" s="35"/>
      <c r="X57" t="s">
        <v>606</v>
      </c>
      <c r="Y57">
        <f t="shared" si="37"/>
        <v>0</v>
      </c>
      <c r="Z57" t="e">
        <f>VLOOKUP($D$7,'Lista Escolas'!$D$2:$F$210,3,FALSE)</f>
        <v>#N/A</v>
      </c>
      <c r="AA57">
        <f t="shared" si="39"/>
        <v>0</v>
      </c>
    </row>
    <row r="58" spans="1:27" ht="17.45" customHeight="1" x14ac:dyDescent="0.25">
      <c r="A58" s="176" t="s">
        <v>29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</row>
    <row r="59" spans="1:27" x14ac:dyDescent="0.25">
      <c r="A59" s="177" t="s">
        <v>30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</row>
    <row r="60" spans="1:27" ht="14.45" customHeight="1" x14ac:dyDescent="0.25">
      <c r="A60" s="178" t="s">
        <v>608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</row>
    <row r="61" spans="1:27" ht="48.75" customHeight="1" x14ac:dyDescent="0.25">
      <c r="A61" s="175" t="s">
        <v>609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</row>
    <row r="62" spans="1:27" x14ac:dyDescent="0.25"/>
  </sheetData>
  <sheetProtection algorithmName="SHA-512" hashValue="hmyuGeEHkIqW7TJ8LD3vQsQfdqgunsclBvxGys3HkdTOI9Vn+EqNsNrfI1eOF7aJk/zbLYkUiUa3AaK10BnJ9g==" saltValue="9Sb1G8csohDtR0S85QaUnw==" spinCount="100000" sheet="1" objects="1" scenarios="1"/>
  <customSheetViews>
    <customSheetView guid="{300E9EE3-5541-43B9-BA36-BE2DA12AF48C}" scale="90" showPageBreaks="1" showGridLines="0" showRowCol="0" fitToPage="1" printArea="1" hiddenRows="1" hiddenColumns="1">
      <selection activeCell="D12" sqref="D12:F12"/>
      <pageMargins left="0" right="0" top="0" bottom="0" header="0" footer="0"/>
      <printOptions horizontalCentered="1"/>
      <pageSetup paperSize="9" scale="59" orientation="portrait" r:id="rId1"/>
    </customSheetView>
  </customSheetViews>
  <mergeCells count="86">
    <mergeCell ref="D35:F35"/>
    <mergeCell ref="A36:B36"/>
    <mergeCell ref="I49:J49"/>
    <mergeCell ref="A2:R2"/>
    <mergeCell ref="A3:R3"/>
    <mergeCell ref="K7:Q7"/>
    <mergeCell ref="P5:R5"/>
    <mergeCell ref="A45:B45"/>
    <mergeCell ref="D45:F45"/>
    <mergeCell ref="A46:B46"/>
    <mergeCell ref="D46:F46"/>
    <mergeCell ref="I39:J39"/>
    <mergeCell ref="A41:R41"/>
    <mergeCell ref="A42:R42"/>
    <mergeCell ref="A44:B44"/>
    <mergeCell ref="D44:F44"/>
    <mergeCell ref="G43:H43"/>
    <mergeCell ref="A35:B35"/>
    <mergeCell ref="A56:B56"/>
    <mergeCell ref="A53:B53"/>
    <mergeCell ref="A47:B47"/>
    <mergeCell ref="D47:F47"/>
    <mergeCell ref="A48:B48"/>
    <mergeCell ref="D48:F48"/>
    <mergeCell ref="A54:B54"/>
    <mergeCell ref="A55:B55"/>
    <mergeCell ref="A51:R51"/>
    <mergeCell ref="A52:R52"/>
    <mergeCell ref="A61:R61"/>
    <mergeCell ref="A58:R58"/>
    <mergeCell ref="A59:R59"/>
    <mergeCell ref="A60:R60"/>
    <mergeCell ref="A57:B57"/>
    <mergeCell ref="D36:F36"/>
    <mergeCell ref="A43:B43"/>
    <mergeCell ref="D43:F43"/>
    <mergeCell ref="A37:B37"/>
    <mergeCell ref="D37:F37"/>
    <mergeCell ref="A38:B38"/>
    <mergeCell ref="D38:F38"/>
    <mergeCell ref="A31:R31"/>
    <mergeCell ref="A32:R32"/>
    <mergeCell ref="I29:J29"/>
    <mergeCell ref="A34:B34"/>
    <mergeCell ref="D34:F34"/>
    <mergeCell ref="A33:B33"/>
    <mergeCell ref="D33:F33"/>
    <mergeCell ref="G33:H33"/>
    <mergeCell ref="A19:R19"/>
    <mergeCell ref="D24:F24"/>
    <mergeCell ref="A27:B27"/>
    <mergeCell ref="A28:B28"/>
    <mergeCell ref="D28:F28"/>
    <mergeCell ref="D26:F26"/>
    <mergeCell ref="A24:B24"/>
    <mergeCell ref="A25:B25"/>
    <mergeCell ref="A26:B26"/>
    <mergeCell ref="D25:F25"/>
    <mergeCell ref="D27:F27"/>
    <mergeCell ref="A20:R20"/>
    <mergeCell ref="D21:F21"/>
    <mergeCell ref="G21:H21"/>
    <mergeCell ref="D22:F22"/>
    <mergeCell ref="D23:F23"/>
    <mergeCell ref="A21:B21"/>
    <mergeCell ref="A22:B22"/>
    <mergeCell ref="A23:B23"/>
    <mergeCell ref="I17:J17"/>
    <mergeCell ref="F5:I5"/>
    <mergeCell ref="A5:B5"/>
    <mergeCell ref="D7:I7"/>
    <mergeCell ref="A7:C7"/>
    <mergeCell ref="A9:R9"/>
    <mergeCell ref="A10:R10"/>
    <mergeCell ref="D14:F14"/>
    <mergeCell ref="D15:F15"/>
    <mergeCell ref="D16:F16"/>
    <mergeCell ref="D11:F11"/>
    <mergeCell ref="G11:H11"/>
    <mergeCell ref="D12:F12"/>
    <mergeCell ref="D13:F13"/>
    <mergeCell ref="D53:H53"/>
    <mergeCell ref="D54:H54"/>
    <mergeCell ref="D55:H55"/>
    <mergeCell ref="D56:H56"/>
    <mergeCell ref="D57:H57"/>
  </mergeCells>
  <conditionalFormatting sqref="A10:R10">
    <cfRule type="expression" dxfId="62" priority="70">
      <formula>V17=1</formula>
    </cfRule>
  </conditionalFormatting>
  <conditionalFormatting sqref="A20:R20">
    <cfRule type="expression" dxfId="61" priority="67">
      <formula>V28=1</formula>
    </cfRule>
  </conditionalFormatting>
  <conditionalFormatting sqref="A32:R32">
    <cfRule type="expression" dxfId="60" priority="57">
      <formula>V38=1</formula>
    </cfRule>
  </conditionalFormatting>
  <conditionalFormatting sqref="A42:R42">
    <cfRule type="expression" dxfId="59" priority="35">
      <formula>V48=1</formula>
    </cfRule>
  </conditionalFormatting>
  <conditionalFormatting sqref="B12">
    <cfRule type="expression" dxfId="58" priority="31">
      <formula>W17=1</formula>
    </cfRule>
  </conditionalFormatting>
  <conditionalFormatting sqref="B12:B16 Q34:Q38 J54:K57">
    <cfRule type="cellIs" dxfId="57" priority="171" operator="equal">
      <formula>""</formula>
    </cfRule>
  </conditionalFormatting>
  <conditionalFormatting sqref="B13">
    <cfRule type="expression" dxfId="56" priority="30">
      <formula>W17=1</formula>
    </cfRule>
  </conditionalFormatting>
  <conditionalFormatting sqref="B14">
    <cfRule type="expression" dxfId="55" priority="29">
      <formula>W17=1</formula>
    </cfRule>
  </conditionalFormatting>
  <conditionalFormatting sqref="B15">
    <cfRule type="expression" dxfId="54" priority="28">
      <formula>W17=1</formula>
    </cfRule>
  </conditionalFormatting>
  <conditionalFormatting sqref="B16">
    <cfRule type="expression" dxfId="53" priority="27">
      <formula>W17=1</formula>
    </cfRule>
  </conditionalFormatting>
  <conditionalFormatting sqref="C54:D57 L54:Q57">
    <cfRule type="cellIs" dxfId="52" priority="152" operator="equal">
      <formula>""</formula>
    </cfRule>
  </conditionalFormatting>
  <conditionalFormatting sqref="C12:F16">
    <cfRule type="cellIs" dxfId="51" priority="12" operator="equal">
      <formula>""</formula>
    </cfRule>
  </conditionalFormatting>
  <conditionalFormatting sqref="C22:F28">
    <cfRule type="cellIs" dxfId="50" priority="149" operator="equal">
      <formula>""</formula>
    </cfRule>
  </conditionalFormatting>
  <conditionalFormatting sqref="C34:F38">
    <cfRule type="cellIs" dxfId="49" priority="6" operator="equal">
      <formula>""</formula>
    </cfRule>
  </conditionalFormatting>
  <conditionalFormatting sqref="C44:F48">
    <cfRule type="cellIs" dxfId="48" priority="168" operator="equal">
      <formula>""</formula>
    </cfRule>
  </conditionalFormatting>
  <conditionalFormatting sqref="D12:F16">
    <cfRule type="cellIs" dxfId="47" priority="13" operator="equal">
      <formula>0</formula>
    </cfRule>
  </conditionalFormatting>
  <conditionalFormatting sqref="D22:F28">
    <cfRule type="cellIs" dxfId="46" priority="150" operator="equal">
      <formula>0</formula>
    </cfRule>
  </conditionalFormatting>
  <conditionalFormatting sqref="D34:F38">
    <cfRule type="cellIs" dxfId="45" priority="7" operator="equal">
      <formula>0</formula>
    </cfRule>
  </conditionalFormatting>
  <conditionalFormatting sqref="H23:H27">
    <cfRule type="cellIs" dxfId="44" priority="10" operator="equal">
      <formula>0</formula>
    </cfRule>
  </conditionalFormatting>
  <conditionalFormatting sqref="H35:H37">
    <cfRule type="cellIs" dxfId="43" priority="4" operator="equal">
      <formula>0</formula>
    </cfRule>
  </conditionalFormatting>
  <conditionalFormatting sqref="H45:H47">
    <cfRule type="cellIs" dxfId="42" priority="21" operator="equal">
      <formula>0</formula>
    </cfRule>
  </conditionalFormatting>
  <conditionalFormatting sqref="H12:I16">
    <cfRule type="cellIs" dxfId="41" priority="8" operator="equal">
      <formula>0</formula>
    </cfRule>
  </conditionalFormatting>
  <conditionalFormatting sqref="H34:I38">
    <cfRule type="cellIs" dxfId="40" priority="5" operator="equal">
      <formula>""</formula>
    </cfRule>
  </conditionalFormatting>
  <conditionalFormatting sqref="H44:I48">
    <cfRule type="cellIs" dxfId="39" priority="126" operator="equal">
      <formula>""</formula>
    </cfRule>
  </conditionalFormatting>
  <conditionalFormatting sqref="H12:K16 H22:K28 K34:K38 K44:K48 G28 G38 G48">
    <cfRule type="cellIs" dxfId="38" priority="3" operator="equal">
      <formula>""</formula>
    </cfRule>
  </conditionalFormatting>
  <conditionalFormatting sqref="I22:I28">
    <cfRule type="cellIs" dxfId="37" priority="148" operator="equal">
      <formula>0</formula>
    </cfRule>
  </conditionalFormatting>
  <conditionalFormatting sqref="I34:I38 D44:F48">
    <cfRule type="cellIs" dxfId="36" priority="169" operator="equal">
      <formula>0</formula>
    </cfRule>
  </conditionalFormatting>
  <conditionalFormatting sqref="I44:I48">
    <cfRule type="cellIs" dxfId="35" priority="125" operator="equal">
      <formula>0</formula>
    </cfRule>
  </conditionalFormatting>
  <conditionalFormatting sqref="J11">
    <cfRule type="expression" dxfId="34" priority="75">
      <formula>V17=1</formula>
    </cfRule>
  </conditionalFormatting>
  <conditionalFormatting sqref="J12">
    <cfRule type="expression" dxfId="33" priority="74">
      <formula>V17=1</formula>
    </cfRule>
  </conditionalFormatting>
  <conditionalFormatting sqref="J13">
    <cfRule type="expression" dxfId="32" priority="73">
      <formula>V17=1</formula>
    </cfRule>
  </conditionalFormatting>
  <conditionalFormatting sqref="J14">
    <cfRule type="expression" dxfId="31" priority="72">
      <formula>V17=1</formula>
    </cfRule>
  </conditionalFormatting>
  <conditionalFormatting sqref="J15:J16">
    <cfRule type="expression" dxfId="30" priority="71">
      <formula>V17=1</formula>
    </cfRule>
  </conditionalFormatting>
  <conditionalFormatting sqref="J21">
    <cfRule type="expression" dxfId="29" priority="68">
      <formula>V28=1</formula>
    </cfRule>
  </conditionalFormatting>
  <conditionalFormatting sqref="J22">
    <cfRule type="expression" dxfId="28" priority="64">
      <formula>V28=1</formula>
    </cfRule>
  </conditionalFormatting>
  <conditionalFormatting sqref="J23">
    <cfRule type="expression" dxfId="27" priority="62">
      <formula>V28=1</formula>
    </cfRule>
  </conditionalFormatting>
  <conditionalFormatting sqref="J24">
    <cfRule type="expression" dxfId="26" priority="61">
      <formula>V28=1</formula>
    </cfRule>
  </conditionalFormatting>
  <conditionalFormatting sqref="J25">
    <cfRule type="expression" dxfId="25" priority="60">
      <formula>V28=1</formula>
    </cfRule>
  </conditionalFormatting>
  <conditionalFormatting sqref="J26">
    <cfRule type="expression" dxfId="24" priority="59">
      <formula>V28=1</formula>
    </cfRule>
  </conditionalFormatting>
  <conditionalFormatting sqref="J27">
    <cfRule type="expression" dxfId="23" priority="58">
      <formula>V28=1</formula>
    </cfRule>
  </conditionalFormatting>
  <conditionalFormatting sqref="J33:J37">
    <cfRule type="expression" dxfId="22" priority="45">
      <formula>V38=1</formula>
    </cfRule>
  </conditionalFormatting>
  <conditionalFormatting sqref="J34">
    <cfRule type="expression" dxfId="21" priority="46">
      <formula>V38=1</formula>
    </cfRule>
  </conditionalFormatting>
  <conditionalFormatting sqref="J34:J38 J44:J48">
    <cfRule type="cellIs" dxfId="20" priority="174" operator="equal">
      <formula>""</formula>
    </cfRule>
  </conditionalFormatting>
  <conditionalFormatting sqref="J35">
    <cfRule type="expression" dxfId="19" priority="17">
      <formula>V38=1</formula>
    </cfRule>
  </conditionalFormatting>
  <conditionalFormatting sqref="J36">
    <cfRule type="expression" dxfId="18" priority="18">
      <formula>V38=1</formula>
    </cfRule>
  </conditionalFormatting>
  <conditionalFormatting sqref="J37">
    <cfRule type="expression" dxfId="17" priority="43">
      <formula>V38=1</formula>
    </cfRule>
  </conditionalFormatting>
  <conditionalFormatting sqref="J43">
    <cfRule type="expression" dxfId="16" priority="40">
      <formula>V48=1</formula>
    </cfRule>
  </conditionalFormatting>
  <conditionalFormatting sqref="J44">
    <cfRule type="expression" dxfId="15" priority="39">
      <formula>V48=1</formula>
    </cfRule>
  </conditionalFormatting>
  <conditionalFormatting sqref="J45">
    <cfRule type="expression" dxfId="14" priority="38">
      <formula>V48=1</formula>
    </cfRule>
  </conditionalFormatting>
  <conditionalFormatting sqref="J46">
    <cfRule type="expression" dxfId="13" priority="37">
      <formula>V48=1</formula>
    </cfRule>
  </conditionalFormatting>
  <conditionalFormatting sqref="J47">
    <cfRule type="expression" dxfId="12" priority="36">
      <formula>V48=1</formula>
    </cfRule>
  </conditionalFormatting>
  <conditionalFormatting sqref="Q12:Q16 Q22:Q28">
    <cfRule type="cellIs" dxfId="11" priority="153" operator="equal">
      <formula>""</formula>
    </cfRule>
  </conditionalFormatting>
  <conditionalFormatting sqref="Q44:Q48">
    <cfRule type="cellIs" dxfId="10" priority="123" operator="equal">
      <formula>""</formula>
    </cfRule>
  </conditionalFormatting>
  <conditionalFormatting sqref="V28">
    <cfRule type="cellIs" dxfId="9" priority="69" operator="equal">
      <formula>"Corrigir o Género"</formula>
    </cfRule>
  </conditionalFormatting>
  <conditionalFormatting sqref="V38">
    <cfRule type="cellIs" dxfId="8" priority="20" operator="equal">
      <formula>"Corrigir o Género"</formula>
    </cfRule>
  </conditionalFormatting>
  <conditionalFormatting sqref="V48">
    <cfRule type="cellIs" dxfId="7" priority="41" operator="equal">
      <formula>"Corrigir o Género"</formula>
    </cfRule>
  </conditionalFormatting>
  <conditionalFormatting sqref="V17:W17">
    <cfRule type="cellIs" dxfId="6" priority="80" operator="equal">
      <formula>"Corrigir o Género"</formula>
    </cfRule>
  </conditionalFormatting>
  <conditionalFormatting sqref="I54:I57">
    <cfRule type="cellIs" dxfId="5" priority="2" operator="equal">
      <formula>""</formula>
    </cfRule>
  </conditionalFormatting>
  <conditionalFormatting sqref="I54:I57">
    <cfRule type="cellIs" dxfId="4" priority="1" operator="equal">
      <formula>0</formula>
    </cfRule>
  </conditionalFormatting>
  <dataValidations xWindow="897" yWindow="827" count="5">
    <dataValidation type="date" allowBlank="1" showInputMessage="1" showErrorMessage="1" error="Anos de Nascimento válidos:_x000a_2012_x000a_2013_x000a_2014" sqref="K22:K27 K34:K37 K12:K16 K44:K47" xr:uid="{00000000-0002-0000-0000-000000000000}">
      <formula1>40909</formula1>
      <formula2>42004</formula2>
    </dataValidation>
    <dataValidation allowBlank="1" showInputMessage="1" showErrorMessage="1" error="_x000a_" sqref="K38" xr:uid="{00000000-0002-0000-0000-000003000000}"/>
    <dataValidation type="list" allowBlank="1" showInputMessage="1" showErrorMessage="1" sqref="D7:I7" xr:uid="{0B323C76-E2C0-4558-9D61-4EDAC5423DEE}">
      <formula1>INDIRECT($T$2)</formula1>
    </dataValidation>
    <dataValidation type="list" allowBlank="1" showInputMessage="1" showErrorMessage="1" sqref="D12:F12 D22:F22 D28:F28 D34:F34 D38:F38 D44:F44 D48:F48 D54:D57" xr:uid="{DDC33EA6-C486-4D0D-B545-5E6629D4D40C}">
      <formula1>INDIRECT($T$3)</formula1>
    </dataValidation>
    <dataValidation type="list" allowBlank="1" showInputMessage="1" showErrorMessage="1" sqref="G28 G38 G48" xr:uid="{A72D3997-40FA-47B2-AEDD-B186BFE82373}">
      <formula1>ANO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897" yWindow="827" count="6">
        <x14:dataValidation type="list" allowBlank="1" showInputMessage="1" showErrorMessage="1" xr:uid="{00000000-0002-0000-0000-000005000000}">
          <x14:formula1>
            <xm:f>Folha2!$J$2:$J$3</xm:f>
          </x14:formula1>
          <xm:sqref>J34:J38 J44:J48 J22:J28 J12:J16</xm:sqref>
        </x14:dataValidation>
        <x14:dataValidation type="list" allowBlank="1" showInputMessage="1" showErrorMessage="1" xr:uid="{00000000-0002-0000-0000-000006000000}">
          <x14:formula1>
            <xm:f>Folha2!$A$2:$A$6</xm:f>
          </x14:formula1>
          <xm:sqref>C5</xm:sqref>
        </x14:dataValidation>
        <x14:dataValidation type="list" allowBlank="1" showInputMessage="1" showErrorMessage="1" prompt="Selecionar se o aluno é suplente e em que circuito:_x000a_SC1 - Suplente no Circuito 1_x000a_SC2 - Suplente no Circuito 2_x000a_SC1 e 2 - Suplente nos dois Circuitos" xr:uid="{00000000-0002-0000-0000-000007000000}">
          <x14:formula1>
            <xm:f>Folha2!$C$2:$C$4</xm:f>
          </x14:formula1>
          <xm:sqref>B12:B16</xm:sqref>
        </x14:dataValidation>
        <x14:dataValidation type="list" allowBlank="1" showInputMessage="1" showErrorMessage="1" xr:uid="{00000000-0002-0000-0000-000008000000}">
          <x14:formula1>
            <xm:f>Folha2!$F$2:$F$8</xm:f>
          </x14:formula1>
          <xm:sqref>F5:I6</xm:sqref>
        </x14:dataValidation>
        <x14:dataValidation type="list" allowBlank="1" showInputMessage="1" showErrorMessage="1" xr:uid="{00000000-0002-0000-0000-000009000000}">
          <x14:formula1>
            <xm:f>Folha2!$B$2:$B$4</xm:f>
          </x14:formula1>
          <xm:sqref>P5</xm:sqref>
        </x14:dataValidation>
        <x14:dataValidation type="list" allowBlank="1" showInputMessage="1" showErrorMessage="1" xr:uid="{00000000-0002-0000-0000-00000A000000}">
          <x14:formula1>
            <xm:f>Folha2!$I$2:$I$33</xm:f>
          </x14:formula1>
          <xm:sqref>H12 H48 H38 H22 H34 H44 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workbookViewId="0">
      <selection activeCell="B4" sqref="B4"/>
    </sheetView>
  </sheetViews>
  <sheetFormatPr defaultRowHeight="15" x14ac:dyDescent="0.25"/>
  <cols>
    <col min="1" max="1" width="19.85546875" style="5" bestFit="1" customWidth="1"/>
    <col min="2" max="2" width="8.7109375" style="5"/>
    <col min="3" max="3" width="10" style="5" bestFit="1" customWidth="1"/>
    <col min="4" max="4" width="18.42578125" bestFit="1" customWidth="1"/>
    <col min="5" max="5" width="19.42578125" bestFit="1" customWidth="1"/>
    <col min="6" max="6" width="31.85546875" bestFit="1" customWidth="1"/>
    <col min="7" max="7" width="20.42578125" customWidth="1"/>
    <col min="8" max="8" width="31.85546875" style="7" bestFit="1" customWidth="1"/>
    <col min="9" max="9" width="7.140625" style="2" bestFit="1" customWidth="1"/>
    <col min="10" max="10" width="7.85546875" bestFit="1" customWidth="1"/>
    <col min="11" max="12" width="13.28515625" bestFit="1" customWidth="1"/>
    <col min="16" max="16" width="27.5703125" bestFit="1" customWidth="1"/>
  </cols>
  <sheetData>
    <row r="1" spans="1:14" x14ac:dyDescent="0.25">
      <c r="A1" s="15" t="s">
        <v>31</v>
      </c>
      <c r="B1" s="15" t="s">
        <v>32</v>
      </c>
      <c r="C1" s="15" t="s">
        <v>33</v>
      </c>
      <c r="D1" s="187" t="s">
        <v>2</v>
      </c>
      <c r="E1" s="187"/>
      <c r="F1" s="187"/>
      <c r="G1" s="187"/>
      <c r="H1" s="187"/>
      <c r="I1" s="15" t="s">
        <v>34</v>
      </c>
      <c r="J1" s="15" t="s">
        <v>35</v>
      </c>
      <c r="K1" s="15" t="s">
        <v>36</v>
      </c>
      <c r="L1" s="4"/>
      <c r="M1" s="4"/>
      <c r="N1" s="4"/>
    </row>
    <row r="2" spans="1:14" x14ac:dyDescent="0.25">
      <c r="A2" s="6" t="s">
        <v>1</v>
      </c>
      <c r="B2" s="5" t="s">
        <v>10</v>
      </c>
      <c r="C2" s="6" t="s">
        <v>37</v>
      </c>
      <c r="D2" t="str">
        <f>IF('Ficha Inscrição X TAÇA DE'!C5="","",'Ficha Inscrição X TAÇA DE'!C5)</f>
        <v/>
      </c>
      <c r="E2" s="5" t="str">
        <f>$D$2&amp;1</f>
        <v>1</v>
      </c>
      <c r="F2" s="14" t="e">
        <f>VLOOKUP(E2,G2:H36,2)</f>
        <v>#N/A</v>
      </c>
      <c r="G2" s="11" t="s">
        <v>38</v>
      </c>
      <c r="H2" s="8" t="s">
        <v>39</v>
      </c>
      <c r="I2" s="2" t="s">
        <v>40</v>
      </c>
      <c r="J2" s="5" t="s">
        <v>41</v>
      </c>
      <c r="K2" s="5" t="s">
        <v>42</v>
      </c>
    </row>
    <row r="3" spans="1:14" x14ac:dyDescent="0.25">
      <c r="A3" s="6" t="s">
        <v>43</v>
      </c>
      <c r="B3" s="5" t="s">
        <v>2</v>
      </c>
      <c r="C3" s="6" t="s">
        <v>44</v>
      </c>
      <c r="E3" s="5" t="str">
        <f>$D$2&amp;2</f>
        <v>2</v>
      </c>
      <c r="F3" s="14" t="e">
        <f t="shared" ref="F3:F8" si="0">VLOOKUP(E3,G3:H37,2)</f>
        <v>#N/A</v>
      </c>
      <c r="G3" s="11" t="s">
        <v>45</v>
      </c>
      <c r="H3" s="8" t="s">
        <v>46</v>
      </c>
      <c r="I3" s="2" t="s">
        <v>47</v>
      </c>
      <c r="J3" s="5" t="s">
        <v>48</v>
      </c>
      <c r="K3" s="5" t="s">
        <v>49</v>
      </c>
    </row>
    <row r="4" spans="1:14" x14ac:dyDescent="0.25">
      <c r="A4" s="6" t="s">
        <v>50</v>
      </c>
      <c r="B4" s="5" t="s">
        <v>51</v>
      </c>
      <c r="C4" s="6" t="s">
        <v>52</v>
      </c>
      <c r="E4" s="5" t="str">
        <f>$D$2&amp;3</f>
        <v>3</v>
      </c>
      <c r="F4" s="14" t="e">
        <f t="shared" si="0"/>
        <v>#N/A</v>
      </c>
      <c r="G4" s="11" t="s">
        <v>53</v>
      </c>
      <c r="H4" s="8" t="s">
        <v>54</v>
      </c>
      <c r="I4" s="2" t="s">
        <v>55</v>
      </c>
      <c r="K4" s="5" t="s">
        <v>56</v>
      </c>
    </row>
    <row r="5" spans="1:14" x14ac:dyDescent="0.25">
      <c r="A5" s="6" t="s">
        <v>57</v>
      </c>
      <c r="E5" s="5" t="str">
        <f>$D$2&amp;4</f>
        <v>4</v>
      </c>
      <c r="F5" s="14" t="e">
        <f t="shared" si="0"/>
        <v>#N/A</v>
      </c>
      <c r="G5" s="11" t="s">
        <v>58</v>
      </c>
      <c r="H5" s="10" t="s">
        <v>59</v>
      </c>
      <c r="I5" s="2" t="s">
        <v>60</v>
      </c>
      <c r="K5" s="5" t="s">
        <v>61</v>
      </c>
    </row>
    <row r="6" spans="1:14" x14ac:dyDescent="0.25">
      <c r="A6" s="6" t="s">
        <v>62</v>
      </c>
      <c r="E6" s="5" t="str">
        <f>$D$2&amp;5</f>
        <v>5</v>
      </c>
      <c r="F6" s="14" t="e">
        <f t="shared" si="0"/>
        <v>#N/A</v>
      </c>
      <c r="G6" s="11" t="s">
        <v>63</v>
      </c>
      <c r="H6" s="10" t="s">
        <v>59</v>
      </c>
      <c r="I6" s="2" t="s">
        <v>64</v>
      </c>
    </row>
    <row r="7" spans="1:14" x14ac:dyDescent="0.25">
      <c r="E7" s="5" t="str">
        <f>$D$2&amp;6</f>
        <v>6</v>
      </c>
      <c r="F7" s="14" t="e">
        <f t="shared" si="0"/>
        <v>#N/A</v>
      </c>
      <c r="G7" s="11" t="s">
        <v>65</v>
      </c>
      <c r="H7" s="10" t="s">
        <v>59</v>
      </c>
      <c r="I7" s="2" t="s">
        <v>66</v>
      </c>
    </row>
    <row r="8" spans="1:14" x14ac:dyDescent="0.25">
      <c r="A8" s="5" t="s">
        <v>593</v>
      </c>
      <c r="E8" s="5" t="str">
        <f>$D$2&amp;7</f>
        <v>7</v>
      </c>
      <c r="F8" s="14" t="e">
        <f t="shared" si="0"/>
        <v>#N/A</v>
      </c>
      <c r="G8" s="11" t="s">
        <v>67</v>
      </c>
      <c r="H8" s="10" t="s">
        <v>59</v>
      </c>
      <c r="I8" s="2" t="s">
        <v>68</v>
      </c>
    </row>
    <row r="9" spans="1:14" x14ac:dyDescent="0.25">
      <c r="A9" s="5" t="s">
        <v>594</v>
      </c>
      <c r="G9" s="12" t="s">
        <v>69</v>
      </c>
      <c r="H9" s="8" t="s">
        <v>57</v>
      </c>
      <c r="I9" s="2" t="s">
        <v>70</v>
      </c>
    </row>
    <row r="10" spans="1:14" x14ac:dyDescent="0.25">
      <c r="A10" s="5" t="s">
        <v>595</v>
      </c>
      <c r="G10" s="12" t="s">
        <v>71</v>
      </c>
      <c r="H10" s="10" t="s">
        <v>59</v>
      </c>
      <c r="I10" s="2" t="s">
        <v>72</v>
      </c>
    </row>
    <row r="11" spans="1:14" x14ac:dyDescent="0.25">
      <c r="A11" s="5" t="s">
        <v>596</v>
      </c>
      <c r="F11" s="14" t="e">
        <f>VLOOKUP(E2,G2:H36,2)</f>
        <v>#N/A</v>
      </c>
      <c r="G11" s="12" t="s">
        <v>73</v>
      </c>
      <c r="H11" s="10" t="s">
        <v>59</v>
      </c>
      <c r="I11" s="2" t="s">
        <v>74</v>
      </c>
    </row>
    <row r="12" spans="1:14" x14ac:dyDescent="0.25">
      <c r="A12" s="5" t="s">
        <v>597</v>
      </c>
      <c r="G12" s="12" t="s">
        <v>75</v>
      </c>
      <c r="H12" s="10" t="s">
        <v>59</v>
      </c>
      <c r="I12" s="2" t="s">
        <v>76</v>
      </c>
    </row>
    <row r="13" spans="1:14" x14ac:dyDescent="0.25">
      <c r="A13" s="5" t="s">
        <v>598</v>
      </c>
      <c r="G13" s="12" t="s">
        <v>77</v>
      </c>
      <c r="H13" s="10" t="s">
        <v>59</v>
      </c>
      <c r="I13" s="2" t="s">
        <v>78</v>
      </c>
    </row>
    <row r="14" spans="1:14" x14ac:dyDescent="0.25">
      <c r="G14" s="12" t="s">
        <v>79</v>
      </c>
      <c r="H14" s="10" t="s">
        <v>59</v>
      </c>
      <c r="I14" s="2" t="s">
        <v>80</v>
      </c>
    </row>
    <row r="15" spans="1:14" x14ac:dyDescent="0.25">
      <c r="G15" s="12" t="s">
        <v>81</v>
      </c>
      <c r="H15" s="10" t="s">
        <v>59</v>
      </c>
      <c r="I15" s="2" t="s">
        <v>82</v>
      </c>
    </row>
    <row r="16" spans="1:14" x14ac:dyDescent="0.25">
      <c r="A16" s="6" t="s">
        <v>1</v>
      </c>
      <c r="B16" s="5" t="s">
        <v>1</v>
      </c>
      <c r="G16" s="11" t="s">
        <v>83</v>
      </c>
      <c r="H16" s="8" t="s">
        <v>84</v>
      </c>
      <c r="I16" s="2" t="s">
        <v>85</v>
      </c>
    </row>
    <row r="17" spans="1:9" x14ac:dyDescent="0.25">
      <c r="A17" s="6" t="s">
        <v>43</v>
      </c>
      <c r="B17" s="5" t="s">
        <v>601</v>
      </c>
      <c r="G17" s="11" t="s">
        <v>86</v>
      </c>
      <c r="H17" s="8" t="s">
        <v>87</v>
      </c>
      <c r="I17" s="2" t="s">
        <v>88</v>
      </c>
    </row>
    <row r="18" spans="1:9" x14ac:dyDescent="0.25">
      <c r="A18" s="6" t="s">
        <v>50</v>
      </c>
      <c r="B18" s="5" t="s">
        <v>50</v>
      </c>
      <c r="G18" s="11" t="s">
        <v>89</v>
      </c>
      <c r="H18" s="8" t="s">
        <v>90</v>
      </c>
      <c r="I18" s="2">
        <v>1</v>
      </c>
    </row>
    <row r="19" spans="1:9" x14ac:dyDescent="0.25">
      <c r="A19" s="6" t="s">
        <v>57</v>
      </c>
      <c r="B19" s="5" t="s">
        <v>57</v>
      </c>
      <c r="G19" s="11" t="s">
        <v>91</v>
      </c>
      <c r="H19" s="8" t="s">
        <v>92</v>
      </c>
      <c r="I19" s="2">
        <v>2</v>
      </c>
    </row>
    <row r="20" spans="1:9" x14ac:dyDescent="0.25">
      <c r="A20" s="6" t="s">
        <v>62</v>
      </c>
      <c r="B20" s="5" t="s">
        <v>62</v>
      </c>
      <c r="G20" s="11" t="s">
        <v>93</v>
      </c>
      <c r="H20" s="8" t="s">
        <v>94</v>
      </c>
      <c r="I20" s="2">
        <v>3</v>
      </c>
    </row>
    <row r="21" spans="1:9" x14ac:dyDescent="0.25">
      <c r="G21" s="11" t="s">
        <v>95</v>
      </c>
      <c r="H21" s="8" t="s">
        <v>96</v>
      </c>
      <c r="I21" s="2">
        <v>4</v>
      </c>
    </row>
    <row r="22" spans="1:9" x14ac:dyDescent="0.25">
      <c r="G22" s="13" t="s">
        <v>97</v>
      </c>
      <c r="H22" s="10" t="s">
        <v>59</v>
      </c>
      <c r="I22" s="2">
        <v>5</v>
      </c>
    </row>
    <row r="23" spans="1:9" x14ac:dyDescent="0.25">
      <c r="G23" s="11" t="s">
        <v>98</v>
      </c>
      <c r="H23" s="8" t="s">
        <v>99</v>
      </c>
      <c r="I23" s="2">
        <v>6</v>
      </c>
    </row>
    <row r="24" spans="1:9" x14ac:dyDescent="0.25">
      <c r="G24" s="11" t="s">
        <v>100</v>
      </c>
      <c r="H24" s="8" t="s">
        <v>126</v>
      </c>
      <c r="I24" s="2">
        <v>7</v>
      </c>
    </row>
    <row r="25" spans="1:9" x14ac:dyDescent="0.25">
      <c r="G25" s="11" t="s">
        <v>101</v>
      </c>
      <c r="H25" s="8" t="s">
        <v>127</v>
      </c>
      <c r="I25" s="2">
        <v>8</v>
      </c>
    </row>
    <row r="26" spans="1:9" x14ac:dyDescent="0.25">
      <c r="G26" s="11" t="s">
        <v>103</v>
      </c>
      <c r="H26" s="8" t="s">
        <v>104</v>
      </c>
      <c r="I26" s="2">
        <v>9</v>
      </c>
    </row>
    <row r="27" spans="1:9" x14ac:dyDescent="0.25">
      <c r="G27" s="11" t="s">
        <v>105</v>
      </c>
      <c r="H27" s="8" t="s">
        <v>106</v>
      </c>
      <c r="I27" s="2">
        <v>10</v>
      </c>
    </row>
    <row r="28" spans="1:9" x14ac:dyDescent="0.25">
      <c r="G28" s="11" t="s">
        <v>107</v>
      </c>
      <c r="H28" s="8" t="s">
        <v>128</v>
      </c>
      <c r="I28" s="2">
        <v>11</v>
      </c>
    </row>
    <row r="29" spans="1:9" x14ac:dyDescent="0.25">
      <c r="G29" s="11" t="s">
        <v>109</v>
      </c>
      <c r="H29" s="8" t="s">
        <v>110</v>
      </c>
      <c r="I29" s="2">
        <v>12</v>
      </c>
    </row>
    <row r="30" spans="1:9" x14ac:dyDescent="0.25">
      <c r="G30" s="11" t="s">
        <v>111</v>
      </c>
      <c r="H30" s="9" t="s">
        <v>112</v>
      </c>
      <c r="I30" s="2">
        <v>13</v>
      </c>
    </row>
    <row r="31" spans="1:9" x14ac:dyDescent="0.25">
      <c r="G31" s="11" t="s">
        <v>113</v>
      </c>
      <c r="H31" s="9" t="s">
        <v>114</v>
      </c>
      <c r="I31" s="2">
        <v>14</v>
      </c>
    </row>
    <row r="32" spans="1:9" x14ac:dyDescent="0.25">
      <c r="G32" s="11" t="s">
        <v>115</v>
      </c>
      <c r="H32" s="9" t="s">
        <v>116</v>
      </c>
      <c r="I32" s="2">
        <v>15</v>
      </c>
    </row>
    <row r="33" spans="7:9" x14ac:dyDescent="0.25">
      <c r="G33" s="11" t="s">
        <v>117</v>
      </c>
      <c r="H33" s="9" t="s">
        <v>118</v>
      </c>
      <c r="I33" s="2">
        <v>16</v>
      </c>
    </row>
    <row r="34" spans="7:9" x14ac:dyDescent="0.25">
      <c r="G34" s="11" t="s">
        <v>119</v>
      </c>
      <c r="H34" s="9" t="s">
        <v>120</v>
      </c>
    </row>
    <row r="35" spans="7:9" x14ac:dyDescent="0.25">
      <c r="G35" s="11" t="s">
        <v>121</v>
      </c>
      <c r="H35" s="9" t="s">
        <v>122</v>
      </c>
    </row>
    <row r="36" spans="7:9" x14ac:dyDescent="0.25">
      <c r="G36" s="11" t="s">
        <v>123</v>
      </c>
      <c r="H36" s="9" t="s">
        <v>124</v>
      </c>
    </row>
  </sheetData>
  <sortState xmlns:xlrd2="http://schemas.microsoft.com/office/spreadsheetml/2017/richdata2" ref="G2:H25">
    <sortCondition ref="G2:G25"/>
  </sortState>
  <customSheetViews>
    <customSheetView guid="{300E9EE3-5541-43B9-BA36-BE2DA12AF48C}" state="hidden">
      <selection activeCell="F2" sqref="F2"/>
      <pageMargins left="0" right="0" top="0" bottom="0" header="0" footer="0"/>
      <pageSetup paperSize="9" orientation="portrait" r:id="rId1"/>
    </customSheetView>
  </customSheetViews>
  <mergeCells count="1">
    <mergeCell ref="D1:H1"/>
  </mergeCells>
  <phoneticPr fontId="5" type="noConversion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82C7-235C-4A77-AB06-9E175F249D9B}">
  <dimension ref="A1:G137"/>
  <sheetViews>
    <sheetView topLeftCell="B1" workbookViewId="0">
      <selection activeCell="J29" sqref="J29"/>
    </sheetView>
  </sheetViews>
  <sheetFormatPr defaultRowHeight="15" x14ac:dyDescent="0.25"/>
  <cols>
    <col min="1" max="1" width="54.28515625" bestFit="1" customWidth="1"/>
    <col min="2" max="2" width="51" bestFit="1" customWidth="1"/>
    <col min="3" max="3" width="7" bestFit="1" customWidth="1"/>
    <col min="4" max="4" width="75.7109375" bestFit="1" customWidth="1"/>
    <col min="6" max="6" width="34.5703125" bestFit="1" customWidth="1"/>
  </cols>
  <sheetData>
    <row r="1" spans="1:7" x14ac:dyDescent="0.25">
      <c r="A1" s="101" t="s">
        <v>0</v>
      </c>
      <c r="B1" s="101" t="s">
        <v>2</v>
      </c>
      <c r="C1" s="101" t="s">
        <v>129</v>
      </c>
      <c r="D1" s="101" t="s">
        <v>261</v>
      </c>
    </row>
    <row r="2" spans="1:7" x14ac:dyDescent="0.25">
      <c r="A2" s="106" t="s">
        <v>62</v>
      </c>
      <c r="B2" s="106" t="s">
        <v>39</v>
      </c>
      <c r="C2" s="106">
        <v>135410</v>
      </c>
      <c r="D2" t="s">
        <v>130</v>
      </c>
      <c r="F2" t="s">
        <v>39</v>
      </c>
      <c r="G2" t="s">
        <v>262</v>
      </c>
    </row>
    <row r="3" spans="1:7" x14ac:dyDescent="0.25">
      <c r="A3" s="106" t="s">
        <v>62</v>
      </c>
      <c r="B3" s="106" t="s">
        <v>39</v>
      </c>
      <c r="C3" s="106">
        <v>135525</v>
      </c>
      <c r="D3" t="s">
        <v>131</v>
      </c>
      <c r="F3" t="s">
        <v>46</v>
      </c>
      <c r="G3" t="s">
        <v>263</v>
      </c>
    </row>
    <row r="4" spans="1:7" x14ac:dyDescent="0.25">
      <c r="A4" s="106" t="s">
        <v>62</v>
      </c>
      <c r="B4" s="106" t="s">
        <v>39</v>
      </c>
      <c r="C4" s="106">
        <v>135549</v>
      </c>
      <c r="D4" t="s">
        <v>327</v>
      </c>
      <c r="F4" t="s">
        <v>54</v>
      </c>
      <c r="G4" t="s">
        <v>264</v>
      </c>
    </row>
    <row r="5" spans="1:7" x14ac:dyDescent="0.25">
      <c r="A5" s="106" t="s">
        <v>62</v>
      </c>
      <c r="B5" s="106" t="s">
        <v>46</v>
      </c>
      <c r="C5" s="106">
        <v>135653</v>
      </c>
      <c r="D5" t="s">
        <v>132</v>
      </c>
      <c r="F5" t="s">
        <v>57</v>
      </c>
      <c r="G5" t="s">
        <v>277</v>
      </c>
    </row>
    <row r="6" spans="1:7" x14ac:dyDescent="0.25">
      <c r="A6" s="106" t="s">
        <v>62</v>
      </c>
      <c r="B6" s="106" t="s">
        <v>54</v>
      </c>
      <c r="C6" s="106">
        <v>130000</v>
      </c>
      <c r="D6" t="s">
        <v>133</v>
      </c>
      <c r="F6" t="s">
        <v>84</v>
      </c>
      <c r="G6" t="s">
        <v>40</v>
      </c>
    </row>
    <row r="7" spans="1:7" x14ac:dyDescent="0.25">
      <c r="A7" s="106" t="s">
        <v>62</v>
      </c>
      <c r="B7" s="106" t="s">
        <v>54</v>
      </c>
      <c r="C7" s="106">
        <v>135010</v>
      </c>
      <c r="D7" t="s">
        <v>134</v>
      </c>
      <c r="F7" t="s">
        <v>87</v>
      </c>
      <c r="G7" t="s">
        <v>265</v>
      </c>
    </row>
    <row r="8" spans="1:7" x14ac:dyDescent="0.25">
      <c r="A8" s="106" t="s">
        <v>62</v>
      </c>
      <c r="B8" s="106" t="s">
        <v>54</v>
      </c>
      <c r="C8" s="106">
        <v>135112</v>
      </c>
      <c r="D8" t="s">
        <v>135</v>
      </c>
      <c r="F8" t="s">
        <v>90</v>
      </c>
      <c r="G8" t="s">
        <v>590</v>
      </c>
    </row>
    <row r="9" spans="1:7" x14ac:dyDescent="0.25">
      <c r="A9" s="106" t="s">
        <v>62</v>
      </c>
      <c r="B9" s="106" t="s">
        <v>54</v>
      </c>
      <c r="C9" s="106">
        <v>135379</v>
      </c>
      <c r="D9" t="s">
        <v>136</v>
      </c>
      <c r="F9" t="s">
        <v>92</v>
      </c>
      <c r="G9" t="s">
        <v>68</v>
      </c>
    </row>
    <row r="10" spans="1:7" x14ac:dyDescent="0.25">
      <c r="A10" s="106" t="s">
        <v>62</v>
      </c>
      <c r="B10" s="106" t="s">
        <v>54</v>
      </c>
      <c r="C10" s="106">
        <v>135471</v>
      </c>
      <c r="D10" t="s">
        <v>137</v>
      </c>
      <c r="F10" t="s">
        <v>94</v>
      </c>
      <c r="G10" t="s">
        <v>591</v>
      </c>
    </row>
    <row r="11" spans="1:7" x14ac:dyDescent="0.25">
      <c r="A11" s="106" t="s">
        <v>57</v>
      </c>
      <c r="B11" s="106" t="s">
        <v>57</v>
      </c>
      <c r="C11" s="106">
        <v>145014</v>
      </c>
      <c r="D11" t="s">
        <v>138</v>
      </c>
      <c r="F11" t="s">
        <v>96</v>
      </c>
      <c r="G11" t="s">
        <v>266</v>
      </c>
    </row>
    <row r="12" spans="1:7" x14ac:dyDescent="0.25">
      <c r="A12" s="106" t="s">
        <v>57</v>
      </c>
      <c r="B12" s="106" t="s">
        <v>57</v>
      </c>
      <c r="C12" s="106">
        <v>145099</v>
      </c>
      <c r="D12" t="s">
        <v>139</v>
      </c>
      <c r="F12" t="s">
        <v>99</v>
      </c>
      <c r="G12" t="s">
        <v>267</v>
      </c>
    </row>
    <row r="13" spans="1:7" x14ac:dyDescent="0.25">
      <c r="A13" s="106" t="s">
        <v>57</v>
      </c>
      <c r="B13" s="106" t="s">
        <v>57</v>
      </c>
      <c r="C13" s="106">
        <v>145130</v>
      </c>
      <c r="D13" t="s">
        <v>140</v>
      </c>
      <c r="F13" t="s">
        <v>126</v>
      </c>
      <c r="G13" t="s">
        <v>268</v>
      </c>
    </row>
    <row r="14" spans="1:7" x14ac:dyDescent="0.25">
      <c r="A14" s="106" t="s">
        <v>57</v>
      </c>
      <c r="B14" s="106" t="s">
        <v>57</v>
      </c>
      <c r="C14" s="106">
        <v>145178</v>
      </c>
      <c r="D14" t="s">
        <v>141</v>
      </c>
      <c r="F14" t="s">
        <v>127</v>
      </c>
      <c r="G14" t="s">
        <v>592</v>
      </c>
    </row>
    <row r="15" spans="1:7" x14ac:dyDescent="0.25">
      <c r="A15" s="106" t="s">
        <v>57</v>
      </c>
      <c r="B15" s="106" t="s">
        <v>57</v>
      </c>
      <c r="C15" s="106">
        <v>145312</v>
      </c>
      <c r="D15" t="s">
        <v>142</v>
      </c>
      <c r="F15" t="s">
        <v>104</v>
      </c>
      <c r="G15" t="s">
        <v>269</v>
      </c>
    </row>
    <row r="16" spans="1:7" x14ac:dyDescent="0.25">
      <c r="A16" s="106" t="s">
        <v>57</v>
      </c>
      <c r="B16" s="106" t="s">
        <v>57</v>
      </c>
      <c r="C16" s="106">
        <v>145403</v>
      </c>
      <c r="D16" t="s">
        <v>143</v>
      </c>
      <c r="F16" t="s">
        <v>106</v>
      </c>
      <c r="G16" t="s">
        <v>85</v>
      </c>
    </row>
    <row r="17" spans="1:7" x14ac:dyDescent="0.25">
      <c r="A17" s="106" t="s">
        <v>57</v>
      </c>
      <c r="B17" s="106" t="s">
        <v>57</v>
      </c>
      <c r="C17" s="106">
        <v>145415</v>
      </c>
      <c r="D17" t="s">
        <v>144</v>
      </c>
      <c r="F17" t="s">
        <v>128</v>
      </c>
      <c r="G17" t="s">
        <v>270</v>
      </c>
    </row>
    <row r="18" spans="1:7" x14ac:dyDescent="0.25">
      <c r="A18" s="106" t="s">
        <v>57</v>
      </c>
      <c r="B18" s="106" t="s">
        <v>57</v>
      </c>
      <c r="C18" s="106">
        <v>145440</v>
      </c>
      <c r="D18" t="s">
        <v>145</v>
      </c>
      <c r="F18" t="s">
        <v>110</v>
      </c>
      <c r="G18" t="s">
        <v>271</v>
      </c>
    </row>
    <row r="19" spans="1:7" x14ac:dyDescent="0.25">
      <c r="A19" s="106" t="s">
        <v>57</v>
      </c>
      <c r="B19" s="106" t="s">
        <v>57</v>
      </c>
      <c r="C19" s="106">
        <v>145452</v>
      </c>
      <c r="D19" t="s">
        <v>146</v>
      </c>
      <c r="F19" t="s">
        <v>112</v>
      </c>
      <c r="G19" t="s">
        <v>47</v>
      </c>
    </row>
    <row r="20" spans="1:7" x14ac:dyDescent="0.25">
      <c r="A20" s="106" t="s">
        <v>57</v>
      </c>
      <c r="B20" s="106" t="s">
        <v>57</v>
      </c>
      <c r="C20" s="106">
        <v>145464</v>
      </c>
      <c r="D20" t="s">
        <v>147</v>
      </c>
      <c r="F20" t="s">
        <v>114</v>
      </c>
      <c r="G20" t="s">
        <v>272</v>
      </c>
    </row>
    <row r="21" spans="1:7" x14ac:dyDescent="0.25">
      <c r="A21" s="106" t="s">
        <v>57</v>
      </c>
      <c r="B21" s="106" t="s">
        <v>57</v>
      </c>
      <c r="C21" s="106">
        <v>145476</v>
      </c>
      <c r="D21" t="s">
        <v>148</v>
      </c>
      <c r="F21" t="s">
        <v>116</v>
      </c>
      <c r="G21" t="s">
        <v>273</v>
      </c>
    </row>
    <row r="22" spans="1:7" x14ac:dyDescent="0.25">
      <c r="A22" s="106" t="s">
        <v>57</v>
      </c>
      <c r="B22" s="106" t="s">
        <v>57</v>
      </c>
      <c r="C22" s="106">
        <v>145490</v>
      </c>
      <c r="D22" t="s">
        <v>149</v>
      </c>
      <c r="F22" t="s">
        <v>118</v>
      </c>
      <c r="G22" t="s">
        <v>88</v>
      </c>
    </row>
    <row r="23" spans="1:7" x14ac:dyDescent="0.25">
      <c r="A23" s="106" t="s">
        <v>57</v>
      </c>
      <c r="B23" s="106" t="s">
        <v>57</v>
      </c>
      <c r="C23" s="106">
        <v>145531</v>
      </c>
      <c r="D23" t="s">
        <v>150</v>
      </c>
      <c r="F23" t="s">
        <v>120</v>
      </c>
      <c r="G23" t="s">
        <v>274</v>
      </c>
    </row>
    <row r="24" spans="1:7" x14ac:dyDescent="0.25">
      <c r="A24" s="106" t="s">
        <v>57</v>
      </c>
      <c r="B24" s="106" t="s">
        <v>57</v>
      </c>
      <c r="C24" s="106">
        <v>145567</v>
      </c>
      <c r="D24" t="s">
        <v>151</v>
      </c>
      <c r="F24" t="s">
        <v>122</v>
      </c>
      <c r="G24" t="s">
        <v>275</v>
      </c>
    </row>
    <row r="25" spans="1:7" x14ac:dyDescent="0.25">
      <c r="A25" s="106" t="s">
        <v>50</v>
      </c>
      <c r="B25" s="106" t="s">
        <v>84</v>
      </c>
      <c r="C25" s="106">
        <v>160003</v>
      </c>
      <c r="D25" t="s">
        <v>152</v>
      </c>
      <c r="F25" t="s">
        <v>124</v>
      </c>
      <c r="G25" t="s">
        <v>276</v>
      </c>
    </row>
    <row r="26" spans="1:7" x14ac:dyDescent="0.25">
      <c r="A26" s="106" t="s">
        <v>50</v>
      </c>
      <c r="B26" s="106" t="s">
        <v>84</v>
      </c>
      <c r="C26" s="106">
        <v>160015</v>
      </c>
      <c r="D26" t="s">
        <v>153</v>
      </c>
    </row>
    <row r="27" spans="1:7" x14ac:dyDescent="0.25">
      <c r="A27" s="106" t="s">
        <v>50</v>
      </c>
      <c r="B27" s="106" t="s">
        <v>84</v>
      </c>
      <c r="C27" s="106">
        <v>160039</v>
      </c>
      <c r="D27" t="s">
        <v>154</v>
      </c>
    </row>
    <row r="28" spans="1:7" x14ac:dyDescent="0.25">
      <c r="A28" s="106" t="s">
        <v>50</v>
      </c>
      <c r="B28" s="106" t="s">
        <v>84</v>
      </c>
      <c r="C28" s="106">
        <v>160945</v>
      </c>
      <c r="D28" t="s">
        <v>155</v>
      </c>
    </row>
    <row r="29" spans="1:7" x14ac:dyDescent="0.25">
      <c r="A29" s="106" t="s">
        <v>50</v>
      </c>
      <c r="B29" s="106" t="s">
        <v>84</v>
      </c>
      <c r="C29" s="106">
        <v>160957</v>
      </c>
      <c r="D29" t="s">
        <v>156</v>
      </c>
    </row>
    <row r="30" spans="1:7" x14ac:dyDescent="0.25">
      <c r="A30" s="106" t="s">
        <v>50</v>
      </c>
      <c r="B30" s="106" t="s">
        <v>84</v>
      </c>
      <c r="C30" s="106">
        <v>160994</v>
      </c>
      <c r="D30" t="s">
        <v>157</v>
      </c>
    </row>
    <row r="31" spans="1:7" x14ac:dyDescent="0.25">
      <c r="A31" s="106" t="s">
        <v>50</v>
      </c>
      <c r="B31" s="106" t="s">
        <v>84</v>
      </c>
      <c r="C31" s="106">
        <v>161070</v>
      </c>
      <c r="D31" t="s">
        <v>158</v>
      </c>
    </row>
    <row r="32" spans="1:7" x14ac:dyDescent="0.25">
      <c r="A32" s="106" t="s">
        <v>50</v>
      </c>
      <c r="B32" s="106" t="s">
        <v>84</v>
      </c>
      <c r="C32" s="106">
        <v>161962</v>
      </c>
      <c r="D32" t="s">
        <v>159</v>
      </c>
    </row>
    <row r="33" spans="1:4" x14ac:dyDescent="0.25">
      <c r="A33" s="106" t="s">
        <v>50</v>
      </c>
      <c r="B33" s="106" t="s">
        <v>87</v>
      </c>
      <c r="C33" s="106">
        <v>161111</v>
      </c>
      <c r="D33" t="s">
        <v>160</v>
      </c>
    </row>
    <row r="34" spans="1:4" x14ac:dyDescent="0.25">
      <c r="A34" s="106" t="s">
        <v>50</v>
      </c>
      <c r="B34" s="106" t="s">
        <v>90</v>
      </c>
      <c r="C34" s="106">
        <v>161391</v>
      </c>
      <c r="D34" t="s">
        <v>161</v>
      </c>
    </row>
    <row r="35" spans="1:4" x14ac:dyDescent="0.25">
      <c r="A35" s="106" t="s">
        <v>50</v>
      </c>
      <c r="B35" s="106" t="s">
        <v>92</v>
      </c>
      <c r="C35" s="106">
        <v>160076</v>
      </c>
      <c r="D35" t="s">
        <v>162</v>
      </c>
    </row>
    <row r="36" spans="1:4" x14ac:dyDescent="0.25">
      <c r="A36" s="106" t="s">
        <v>50</v>
      </c>
      <c r="B36" s="106" t="s">
        <v>94</v>
      </c>
      <c r="C36" s="106">
        <v>160362</v>
      </c>
      <c r="D36" t="s">
        <v>163</v>
      </c>
    </row>
    <row r="37" spans="1:4" x14ac:dyDescent="0.25">
      <c r="A37" s="106" t="s">
        <v>50</v>
      </c>
      <c r="B37" s="106" t="s">
        <v>94</v>
      </c>
      <c r="C37" s="106">
        <v>161688</v>
      </c>
      <c r="D37" t="s">
        <v>164</v>
      </c>
    </row>
    <row r="38" spans="1:4" x14ac:dyDescent="0.25">
      <c r="A38" s="106" t="s">
        <v>50</v>
      </c>
      <c r="B38" s="106" t="s">
        <v>94</v>
      </c>
      <c r="C38" s="106">
        <v>400725</v>
      </c>
      <c r="D38" t="s">
        <v>165</v>
      </c>
    </row>
    <row r="39" spans="1:4" x14ac:dyDescent="0.25">
      <c r="A39" s="106" t="s">
        <v>50</v>
      </c>
      <c r="B39" s="106" t="s">
        <v>96</v>
      </c>
      <c r="C39" s="106">
        <v>160416</v>
      </c>
      <c r="D39" t="s">
        <v>166</v>
      </c>
    </row>
    <row r="40" spans="1:4" x14ac:dyDescent="0.25">
      <c r="A40" s="106" t="s">
        <v>50</v>
      </c>
      <c r="B40" s="106" t="s">
        <v>96</v>
      </c>
      <c r="C40" s="106">
        <v>160635</v>
      </c>
      <c r="D40" t="s">
        <v>167</v>
      </c>
    </row>
    <row r="41" spans="1:4" x14ac:dyDescent="0.25">
      <c r="A41" s="106" t="s">
        <v>50</v>
      </c>
      <c r="B41" s="106" t="s">
        <v>96</v>
      </c>
      <c r="C41" s="106">
        <v>161706</v>
      </c>
      <c r="D41" t="s">
        <v>168</v>
      </c>
    </row>
    <row r="42" spans="1:4" x14ac:dyDescent="0.25">
      <c r="A42" s="106" t="s">
        <v>50</v>
      </c>
      <c r="B42" s="106" t="s">
        <v>96</v>
      </c>
      <c r="C42" s="106">
        <v>161858</v>
      </c>
      <c r="D42" t="s">
        <v>169</v>
      </c>
    </row>
    <row r="43" spans="1:4" x14ac:dyDescent="0.25">
      <c r="A43" s="106" t="s">
        <v>50</v>
      </c>
      <c r="B43" s="106" t="s">
        <v>96</v>
      </c>
      <c r="C43" s="106">
        <v>161883</v>
      </c>
      <c r="D43" t="s">
        <v>170</v>
      </c>
    </row>
    <row r="44" spans="1:4" x14ac:dyDescent="0.25">
      <c r="A44" s="106" t="s">
        <v>43</v>
      </c>
      <c r="B44" s="106" t="s">
        <v>99</v>
      </c>
      <c r="C44" s="106">
        <v>171827</v>
      </c>
      <c r="D44" t="s">
        <v>171</v>
      </c>
    </row>
    <row r="45" spans="1:4" x14ac:dyDescent="0.25">
      <c r="A45" s="106" t="s">
        <v>43</v>
      </c>
      <c r="B45" s="106" t="s">
        <v>126</v>
      </c>
      <c r="C45" s="106">
        <v>170501</v>
      </c>
      <c r="D45" t="s">
        <v>172</v>
      </c>
    </row>
    <row r="46" spans="1:4" x14ac:dyDescent="0.25">
      <c r="A46" s="106" t="s">
        <v>43</v>
      </c>
      <c r="B46" s="106" t="s">
        <v>126</v>
      </c>
      <c r="C46" s="106">
        <v>800476</v>
      </c>
      <c r="D46" t="s">
        <v>173</v>
      </c>
    </row>
    <row r="47" spans="1:4" x14ac:dyDescent="0.25">
      <c r="A47" s="106" t="s">
        <v>43</v>
      </c>
      <c r="B47" s="106" t="s">
        <v>127</v>
      </c>
      <c r="C47" s="106">
        <v>171360</v>
      </c>
      <c r="D47" t="s">
        <v>174</v>
      </c>
    </row>
    <row r="48" spans="1:4" x14ac:dyDescent="0.25">
      <c r="A48" s="106" t="s">
        <v>43</v>
      </c>
      <c r="B48" s="106" t="s">
        <v>127</v>
      </c>
      <c r="C48" s="106">
        <v>404652</v>
      </c>
      <c r="D48" t="s">
        <v>175</v>
      </c>
    </row>
    <row r="49" spans="1:4" x14ac:dyDescent="0.25">
      <c r="A49" s="106" t="s">
        <v>43</v>
      </c>
      <c r="B49" s="106" t="s">
        <v>127</v>
      </c>
      <c r="C49" s="106">
        <v>505195</v>
      </c>
      <c r="D49" t="s">
        <v>176</v>
      </c>
    </row>
    <row r="50" spans="1:4" x14ac:dyDescent="0.25">
      <c r="A50" s="106" t="s">
        <v>43</v>
      </c>
      <c r="B50" s="106" t="s">
        <v>104</v>
      </c>
      <c r="C50" s="106">
        <v>170781</v>
      </c>
      <c r="D50" t="s">
        <v>177</v>
      </c>
    </row>
    <row r="51" spans="1:4" x14ac:dyDescent="0.25">
      <c r="A51" s="106" t="s">
        <v>43</v>
      </c>
      <c r="B51" s="106" t="s">
        <v>104</v>
      </c>
      <c r="C51" s="106">
        <v>170800</v>
      </c>
      <c r="D51" t="s">
        <v>178</v>
      </c>
    </row>
    <row r="52" spans="1:4" x14ac:dyDescent="0.25">
      <c r="A52" s="106" t="s">
        <v>43</v>
      </c>
      <c r="B52" s="106" t="s">
        <v>104</v>
      </c>
      <c r="C52" s="106">
        <v>171840</v>
      </c>
      <c r="D52" t="s">
        <v>179</v>
      </c>
    </row>
    <row r="53" spans="1:4" x14ac:dyDescent="0.25">
      <c r="A53" s="106" t="s">
        <v>43</v>
      </c>
      <c r="B53" s="106" t="s">
        <v>104</v>
      </c>
      <c r="C53" s="106">
        <v>171864</v>
      </c>
      <c r="D53" t="s">
        <v>180</v>
      </c>
    </row>
    <row r="54" spans="1:4" x14ac:dyDescent="0.25">
      <c r="A54" s="106" t="s">
        <v>43</v>
      </c>
      <c r="B54" s="106" t="s">
        <v>104</v>
      </c>
      <c r="C54" s="106">
        <v>171918</v>
      </c>
      <c r="D54" t="s">
        <v>181</v>
      </c>
    </row>
    <row r="55" spans="1:4" x14ac:dyDescent="0.25">
      <c r="A55" s="106" t="s">
        <v>43</v>
      </c>
      <c r="B55" s="106" t="s">
        <v>104</v>
      </c>
      <c r="C55" s="106">
        <v>171992</v>
      </c>
      <c r="D55" t="s">
        <v>182</v>
      </c>
    </row>
    <row r="56" spans="1:4" x14ac:dyDescent="0.25">
      <c r="A56" s="106" t="s">
        <v>43</v>
      </c>
      <c r="B56" s="106" t="s">
        <v>104</v>
      </c>
      <c r="C56" s="106">
        <v>172078</v>
      </c>
      <c r="D56" t="s">
        <v>183</v>
      </c>
    </row>
    <row r="57" spans="1:4" x14ac:dyDescent="0.25">
      <c r="A57" s="106" t="s">
        <v>43</v>
      </c>
      <c r="B57" s="106" t="s">
        <v>106</v>
      </c>
      <c r="C57" s="106">
        <v>170112</v>
      </c>
      <c r="D57" t="s">
        <v>184</v>
      </c>
    </row>
    <row r="58" spans="1:4" x14ac:dyDescent="0.25">
      <c r="A58" s="106" t="s">
        <v>43</v>
      </c>
      <c r="B58" s="106" t="s">
        <v>106</v>
      </c>
      <c r="C58" s="106">
        <v>171335</v>
      </c>
      <c r="D58" t="s">
        <v>185</v>
      </c>
    </row>
    <row r="59" spans="1:4" x14ac:dyDescent="0.25">
      <c r="A59" s="106" t="s">
        <v>43</v>
      </c>
      <c r="B59" s="106" t="s">
        <v>106</v>
      </c>
      <c r="C59" s="106">
        <v>171438</v>
      </c>
      <c r="D59" t="s">
        <v>186</v>
      </c>
    </row>
    <row r="60" spans="1:4" x14ac:dyDescent="0.25">
      <c r="A60" s="106" t="s">
        <v>43</v>
      </c>
      <c r="B60" s="106" t="s">
        <v>106</v>
      </c>
      <c r="C60" s="106">
        <v>171505</v>
      </c>
      <c r="D60" t="s">
        <v>187</v>
      </c>
    </row>
    <row r="61" spans="1:4" x14ac:dyDescent="0.25">
      <c r="A61" s="106" t="s">
        <v>43</v>
      </c>
      <c r="B61" s="106" t="s">
        <v>106</v>
      </c>
      <c r="C61" s="106">
        <v>171517</v>
      </c>
      <c r="D61" t="s">
        <v>188</v>
      </c>
    </row>
    <row r="62" spans="1:4" x14ac:dyDescent="0.25">
      <c r="A62" s="106" t="s">
        <v>43</v>
      </c>
      <c r="B62" s="106" t="s">
        <v>106</v>
      </c>
      <c r="C62" s="106">
        <v>172170</v>
      </c>
      <c r="D62" t="s">
        <v>189</v>
      </c>
    </row>
    <row r="63" spans="1:4" x14ac:dyDescent="0.25">
      <c r="A63" s="106" t="s">
        <v>43</v>
      </c>
      <c r="B63" s="106" t="s">
        <v>106</v>
      </c>
      <c r="C63" s="106">
        <v>172364</v>
      </c>
      <c r="D63" t="s">
        <v>190</v>
      </c>
    </row>
    <row r="64" spans="1:4" x14ac:dyDescent="0.25">
      <c r="A64" s="106" t="s">
        <v>43</v>
      </c>
      <c r="B64" s="106" t="s">
        <v>106</v>
      </c>
      <c r="C64" s="106">
        <v>172480</v>
      </c>
      <c r="D64" t="s">
        <v>191</v>
      </c>
    </row>
    <row r="65" spans="1:4" x14ac:dyDescent="0.25">
      <c r="A65" s="106" t="s">
        <v>43</v>
      </c>
      <c r="B65" s="106" t="s">
        <v>106</v>
      </c>
      <c r="C65" s="106">
        <v>803233</v>
      </c>
      <c r="D65" t="s">
        <v>192</v>
      </c>
    </row>
    <row r="66" spans="1:4" x14ac:dyDescent="0.25">
      <c r="A66" s="106" t="s">
        <v>43</v>
      </c>
      <c r="B66" s="106" t="s">
        <v>128</v>
      </c>
      <c r="C66" s="106">
        <v>121216</v>
      </c>
      <c r="D66" t="s">
        <v>193</v>
      </c>
    </row>
    <row r="67" spans="1:4" x14ac:dyDescent="0.25">
      <c r="A67" s="106" t="s">
        <v>43</v>
      </c>
      <c r="B67" s="106" t="s">
        <v>128</v>
      </c>
      <c r="C67" s="106">
        <v>170215</v>
      </c>
      <c r="D67" t="s">
        <v>194</v>
      </c>
    </row>
    <row r="68" spans="1:4" x14ac:dyDescent="0.25">
      <c r="A68" s="106" t="s">
        <v>43</v>
      </c>
      <c r="B68" s="106" t="s">
        <v>128</v>
      </c>
      <c r="C68" s="106">
        <v>170902</v>
      </c>
      <c r="D68" t="s">
        <v>195</v>
      </c>
    </row>
    <row r="69" spans="1:4" x14ac:dyDescent="0.25">
      <c r="A69" s="106" t="s">
        <v>43</v>
      </c>
      <c r="B69" s="106" t="s">
        <v>128</v>
      </c>
      <c r="C69" s="106">
        <v>170940</v>
      </c>
      <c r="D69" t="s">
        <v>196</v>
      </c>
    </row>
    <row r="70" spans="1:4" x14ac:dyDescent="0.25">
      <c r="A70" s="106" t="s">
        <v>43</v>
      </c>
      <c r="B70" s="107" t="s">
        <v>128</v>
      </c>
      <c r="C70" s="107">
        <v>170951</v>
      </c>
      <c r="D70" t="s">
        <v>525</v>
      </c>
    </row>
    <row r="71" spans="1:4" x14ac:dyDescent="0.25">
      <c r="A71" s="106" t="s">
        <v>43</v>
      </c>
      <c r="B71" s="106" t="s">
        <v>128</v>
      </c>
      <c r="C71" s="106">
        <v>171013</v>
      </c>
      <c r="D71" t="s">
        <v>197</v>
      </c>
    </row>
    <row r="72" spans="1:4" x14ac:dyDescent="0.25">
      <c r="A72" s="106" t="s">
        <v>43</v>
      </c>
      <c r="B72" s="106" t="s">
        <v>128</v>
      </c>
      <c r="C72" s="106">
        <v>171025</v>
      </c>
      <c r="D72" t="s">
        <v>198</v>
      </c>
    </row>
    <row r="73" spans="1:4" x14ac:dyDescent="0.25">
      <c r="A73" s="106" t="s">
        <v>43</v>
      </c>
      <c r="B73" s="106" t="s">
        <v>128</v>
      </c>
      <c r="C73" s="106">
        <v>171037</v>
      </c>
      <c r="D73" t="s">
        <v>199</v>
      </c>
    </row>
    <row r="74" spans="1:4" x14ac:dyDescent="0.25">
      <c r="A74" s="106" t="s">
        <v>43</v>
      </c>
      <c r="B74" s="106" t="s">
        <v>128</v>
      </c>
      <c r="C74" s="106">
        <v>171104</v>
      </c>
      <c r="D74" t="s">
        <v>200</v>
      </c>
    </row>
    <row r="75" spans="1:4" x14ac:dyDescent="0.25">
      <c r="A75" s="106" t="s">
        <v>43</v>
      </c>
      <c r="B75" s="106" t="s">
        <v>128</v>
      </c>
      <c r="C75" s="106">
        <v>171256</v>
      </c>
      <c r="D75" t="s">
        <v>201</v>
      </c>
    </row>
    <row r="76" spans="1:4" x14ac:dyDescent="0.25">
      <c r="A76" s="106" t="s">
        <v>43</v>
      </c>
      <c r="B76" s="106" t="s">
        <v>128</v>
      </c>
      <c r="C76" s="106">
        <v>171268</v>
      </c>
      <c r="D76" t="s">
        <v>202</v>
      </c>
    </row>
    <row r="77" spans="1:4" x14ac:dyDescent="0.25">
      <c r="A77" s="106" t="s">
        <v>43</v>
      </c>
      <c r="B77" s="106" t="s">
        <v>128</v>
      </c>
      <c r="C77" s="106">
        <v>171359</v>
      </c>
      <c r="D77" t="s">
        <v>203</v>
      </c>
    </row>
    <row r="78" spans="1:4" x14ac:dyDescent="0.25">
      <c r="A78" s="106" t="s">
        <v>43</v>
      </c>
      <c r="B78" s="106" t="s">
        <v>128</v>
      </c>
      <c r="C78" s="106">
        <v>171670</v>
      </c>
      <c r="D78" t="s">
        <v>204</v>
      </c>
    </row>
    <row r="79" spans="1:4" x14ac:dyDescent="0.25">
      <c r="A79" s="106" t="s">
        <v>43</v>
      </c>
      <c r="B79" s="106" t="s">
        <v>128</v>
      </c>
      <c r="C79" s="106">
        <v>171839</v>
      </c>
      <c r="D79" t="s">
        <v>205</v>
      </c>
    </row>
    <row r="80" spans="1:4" x14ac:dyDescent="0.25">
      <c r="A80" s="107" t="s">
        <v>43</v>
      </c>
      <c r="B80" s="107" t="s">
        <v>128</v>
      </c>
      <c r="C80" s="107">
        <v>172169</v>
      </c>
      <c r="D80" t="s">
        <v>559</v>
      </c>
    </row>
    <row r="81" spans="1:4" x14ac:dyDescent="0.25">
      <c r="A81" s="106" t="s">
        <v>43</v>
      </c>
      <c r="B81" s="106" t="s">
        <v>128</v>
      </c>
      <c r="C81" s="106">
        <v>172200</v>
      </c>
      <c r="D81" t="s">
        <v>206</v>
      </c>
    </row>
    <row r="82" spans="1:4" x14ac:dyDescent="0.25">
      <c r="A82" s="106" t="s">
        <v>43</v>
      </c>
      <c r="B82" s="106" t="s">
        <v>128</v>
      </c>
      <c r="C82" s="106">
        <v>172327</v>
      </c>
      <c r="D82" t="s">
        <v>207</v>
      </c>
    </row>
    <row r="83" spans="1:4" x14ac:dyDescent="0.25">
      <c r="A83" s="106" t="s">
        <v>43</v>
      </c>
      <c r="B83" s="106" t="s">
        <v>128</v>
      </c>
      <c r="C83" s="106">
        <v>400105</v>
      </c>
      <c r="D83" t="s">
        <v>208</v>
      </c>
    </row>
    <row r="84" spans="1:4" x14ac:dyDescent="0.25">
      <c r="A84" s="106" t="s">
        <v>43</v>
      </c>
      <c r="B84" s="106" t="s">
        <v>128</v>
      </c>
      <c r="C84" s="108">
        <v>400786</v>
      </c>
      <c r="D84" t="s">
        <v>575</v>
      </c>
    </row>
    <row r="85" spans="1:4" x14ac:dyDescent="0.25">
      <c r="A85" s="106" t="s">
        <v>43</v>
      </c>
      <c r="B85" s="107" t="s">
        <v>128</v>
      </c>
      <c r="C85" s="107">
        <v>401018</v>
      </c>
      <c r="D85" t="s">
        <v>578</v>
      </c>
    </row>
    <row r="86" spans="1:4" x14ac:dyDescent="0.25">
      <c r="A86" s="106" t="s">
        <v>43</v>
      </c>
      <c r="B86" s="106" t="s">
        <v>128</v>
      </c>
      <c r="C86" s="106">
        <v>401316</v>
      </c>
      <c r="D86" t="s">
        <v>209</v>
      </c>
    </row>
    <row r="87" spans="1:4" x14ac:dyDescent="0.25">
      <c r="A87" s="106" t="s">
        <v>43</v>
      </c>
      <c r="B87" s="106" t="s">
        <v>128</v>
      </c>
      <c r="C87" s="106">
        <v>401948</v>
      </c>
      <c r="D87" t="s">
        <v>210</v>
      </c>
    </row>
    <row r="88" spans="1:4" x14ac:dyDescent="0.25">
      <c r="A88" s="106" t="s">
        <v>43</v>
      </c>
      <c r="B88" s="106" t="s">
        <v>128</v>
      </c>
      <c r="C88" s="106">
        <v>402114</v>
      </c>
      <c r="D88" t="s">
        <v>211</v>
      </c>
    </row>
    <row r="89" spans="1:4" x14ac:dyDescent="0.25">
      <c r="A89" s="106" t="s">
        <v>43</v>
      </c>
      <c r="B89" s="106" t="s">
        <v>128</v>
      </c>
      <c r="C89" s="106">
        <v>403210</v>
      </c>
      <c r="D89" t="s">
        <v>212</v>
      </c>
    </row>
    <row r="90" spans="1:4" x14ac:dyDescent="0.25">
      <c r="A90" s="106" t="s">
        <v>43</v>
      </c>
      <c r="B90" s="106" t="s">
        <v>110</v>
      </c>
      <c r="C90" s="106">
        <v>170318</v>
      </c>
      <c r="D90" t="s">
        <v>213</v>
      </c>
    </row>
    <row r="91" spans="1:4" x14ac:dyDescent="0.25">
      <c r="A91" s="106" t="s">
        <v>43</v>
      </c>
      <c r="B91" s="106" t="s">
        <v>110</v>
      </c>
      <c r="C91" s="106">
        <v>171591</v>
      </c>
      <c r="D91" t="s">
        <v>214</v>
      </c>
    </row>
    <row r="92" spans="1:4" x14ac:dyDescent="0.25">
      <c r="A92" s="106" t="s">
        <v>43</v>
      </c>
      <c r="B92" s="106" t="s">
        <v>110</v>
      </c>
      <c r="C92" s="106">
        <v>172121</v>
      </c>
      <c r="D92" t="s">
        <v>215</v>
      </c>
    </row>
    <row r="93" spans="1:4" x14ac:dyDescent="0.25">
      <c r="A93" s="106" t="s">
        <v>43</v>
      </c>
      <c r="B93" s="106" t="s">
        <v>110</v>
      </c>
      <c r="C93" s="106">
        <v>172236</v>
      </c>
      <c r="D93" t="s">
        <v>216</v>
      </c>
    </row>
    <row r="94" spans="1:4" x14ac:dyDescent="0.25">
      <c r="A94" s="106" t="s">
        <v>1</v>
      </c>
      <c r="B94" s="106" t="s">
        <v>112</v>
      </c>
      <c r="C94" s="106">
        <v>150137</v>
      </c>
      <c r="D94" t="s">
        <v>217</v>
      </c>
    </row>
    <row r="95" spans="1:4" x14ac:dyDescent="0.25">
      <c r="A95" s="106" t="s">
        <v>1</v>
      </c>
      <c r="B95" s="106" t="s">
        <v>112</v>
      </c>
      <c r="C95" s="106">
        <v>150149</v>
      </c>
      <c r="D95" t="s">
        <v>218</v>
      </c>
    </row>
    <row r="96" spans="1:4" x14ac:dyDescent="0.25">
      <c r="A96" s="106" t="s">
        <v>1</v>
      </c>
      <c r="B96" s="106" t="s">
        <v>112</v>
      </c>
      <c r="C96" s="106">
        <v>150502</v>
      </c>
      <c r="D96" t="s">
        <v>219</v>
      </c>
    </row>
    <row r="97" spans="1:4" x14ac:dyDescent="0.25">
      <c r="A97" s="106" t="s">
        <v>1</v>
      </c>
      <c r="B97" s="106" t="s">
        <v>112</v>
      </c>
      <c r="C97" s="106">
        <v>150642</v>
      </c>
      <c r="D97" t="s">
        <v>220</v>
      </c>
    </row>
    <row r="98" spans="1:4" x14ac:dyDescent="0.25">
      <c r="A98" s="106" t="s">
        <v>1</v>
      </c>
      <c r="B98" s="106" t="s">
        <v>112</v>
      </c>
      <c r="C98" s="106">
        <v>151026</v>
      </c>
      <c r="D98" t="s">
        <v>221</v>
      </c>
    </row>
    <row r="99" spans="1:4" x14ac:dyDescent="0.25">
      <c r="A99" s="106" t="s">
        <v>1</v>
      </c>
      <c r="B99" s="106" t="s">
        <v>112</v>
      </c>
      <c r="C99" s="106">
        <v>151051</v>
      </c>
      <c r="D99" t="s">
        <v>222</v>
      </c>
    </row>
    <row r="100" spans="1:4" x14ac:dyDescent="0.25">
      <c r="A100" s="106" t="s">
        <v>1</v>
      </c>
      <c r="B100" s="106" t="s">
        <v>112</v>
      </c>
      <c r="C100" s="106">
        <v>151725</v>
      </c>
      <c r="D100" t="s">
        <v>223</v>
      </c>
    </row>
    <row r="101" spans="1:4" x14ac:dyDescent="0.25">
      <c r="A101" s="106" t="s">
        <v>1</v>
      </c>
      <c r="B101" s="106" t="s">
        <v>112</v>
      </c>
      <c r="C101" s="106">
        <v>151737</v>
      </c>
      <c r="D101" t="s">
        <v>224</v>
      </c>
    </row>
    <row r="102" spans="1:4" x14ac:dyDescent="0.25">
      <c r="A102" s="106" t="s">
        <v>1</v>
      </c>
      <c r="B102" s="106" t="s">
        <v>112</v>
      </c>
      <c r="C102" s="106">
        <v>151762</v>
      </c>
      <c r="D102" t="s">
        <v>225</v>
      </c>
    </row>
    <row r="103" spans="1:4" x14ac:dyDescent="0.25">
      <c r="A103" s="106" t="s">
        <v>1</v>
      </c>
      <c r="B103" s="106" t="s">
        <v>112</v>
      </c>
      <c r="C103" s="106">
        <v>152912</v>
      </c>
      <c r="D103" t="s">
        <v>226</v>
      </c>
    </row>
    <row r="104" spans="1:4" x14ac:dyDescent="0.25">
      <c r="A104" s="106" t="s">
        <v>1</v>
      </c>
      <c r="B104" s="106" t="s">
        <v>112</v>
      </c>
      <c r="C104" s="106">
        <v>152924</v>
      </c>
      <c r="D104" t="s">
        <v>227</v>
      </c>
    </row>
    <row r="105" spans="1:4" x14ac:dyDescent="0.25">
      <c r="A105" s="106" t="s">
        <v>1</v>
      </c>
      <c r="B105" s="106" t="s">
        <v>114</v>
      </c>
      <c r="C105" s="106">
        <v>151191</v>
      </c>
      <c r="D105" t="s">
        <v>228</v>
      </c>
    </row>
    <row r="106" spans="1:4" x14ac:dyDescent="0.25">
      <c r="A106" s="106" t="s">
        <v>1</v>
      </c>
      <c r="B106" s="106" t="s">
        <v>114</v>
      </c>
      <c r="C106" s="106">
        <v>151269</v>
      </c>
      <c r="D106" t="s">
        <v>229</v>
      </c>
    </row>
    <row r="107" spans="1:4" x14ac:dyDescent="0.25">
      <c r="A107" s="106" t="s">
        <v>1</v>
      </c>
      <c r="B107" s="106" t="s">
        <v>116</v>
      </c>
      <c r="C107" s="106">
        <v>150356</v>
      </c>
      <c r="D107" t="s">
        <v>230</v>
      </c>
    </row>
    <row r="108" spans="1:4" x14ac:dyDescent="0.25">
      <c r="A108" s="106" t="s">
        <v>1</v>
      </c>
      <c r="B108" s="106" t="s">
        <v>116</v>
      </c>
      <c r="C108" s="106">
        <v>150551</v>
      </c>
      <c r="D108" t="s">
        <v>231</v>
      </c>
    </row>
    <row r="109" spans="1:4" x14ac:dyDescent="0.25">
      <c r="A109" s="106" t="s">
        <v>1</v>
      </c>
      <c r="B109" s="106" t="s">
        <v>116</v>
      </c>
      <c r="C109" s="106">
        <v>151336</v>
      </c>
      <c r="D109" t="s">
        <v>232</v>
      </c>
    </row>
    <row r="110" spans="1:4" x14ac:dyDescent="0.25">
      <c r="A110" s="106" t="s">
        <v>1</v>
      </c>
      <c r="B110" s="106" t="s">
        <v>116</v>
      </c>
      <c r="C110" s="106">
        <v>151350</v>
      </c>
      <c r="D110" t="s">
        <v>233</v>
      </c>
    </row>
    <row r="111" spans="1:4" x14ac:dyDescent="0.25">
      <c r="A111" s="106" t="s">
        <v>1</v>
      </c>
      <c r="B111" s="106" t="s">
        <v>116</v>
      </c>
      <c r="C111" s="106">
        <v>151361</v>
      </c>
      <c r="D111" t="s">
        <v>234</v>
      </c>
    </row>
    <row r="112" spans="1:4" x14ac:dyDescent="0.25">
      <c r="A112" s="106" t="s">
        <v>1</v>
      </c>
      <c r="B112" s="106" t="s">
        <v>116</v>
      </c>
      <c r="C112" s="106">
        <v>151622</v>
      </c>
      <c r="D112" t="s">
        <v>235</v>
      </c>
    </row>
    <row r="113" spans="1:4" x14ac:dyDescent="0.25">
      <c r="A113" s="106" t="s">
        <v>1</v>
      </c>
      <c r="B113" s="106" t="s">
        <v>116</v>
      </c>
      <c r="C113" s="106">
        <v>151658</v>
      </c>
      <c r="D113" t="s">
        <v>236</v>
      </c>
    </row>
    <row r="114" spans="1:4" x14ac:dyDescent="0.25">
      <c r="A114" s="106" t="s">
        <v>1</v>
      </c>
      <c r="B114" s="106" t="s">
        <v>118</v>
      </c>
      <c r="C114" s="106">
        <v>151993</v>
      </c>
      <c r="D114" t="s">
        <v>237</v>
      </c>
    </row>
    <row r="115" spans="1:4" x14ac:dyDescent="0.25">
      <c r="A115" s="106" t="s">
        <v>1</v>
      </c>
      <c r="B115" s="106" t="s">
        <v>118</v>
      </c>
      <c r="C115" s="106">
        <v>152298</v>
      </c>
      <c r="D115" t="s">
        <v>238</v>
      </c>
    </row>
    <row r="116" spans="1:4" x14ac:dyDescent="0.25">
      <c r="A116" s="106" t="s">
        <v>1</v>
      </c>
      <c r="B116" s="106" t="s">
        <v>118</v>
      </c>
      <c r="C116" s="106">
        <v>152389</v>
      </c>
      <c r="D116" t="s">
        <v>239</v>
      </c>
    </row>
    <row r="117" spans="1:4" x14ac:dyDescent="0.25">
      <c r="A117" s="106" t="s">
        <v>1</v>
      </c>
      <c r="B117" s="106" t="s">
        <v>118</v>
      </c>
      <c r="C117" s="106">
        <v>152468</v>
      </c>
      <c r="D117" t="s">
        <v>240</v>
      </c>
    </row>
    <row r="118" spans="1:4" x14ac:dyDescent="0.25">
      <c r="A118" s="106" t="s">
        <v>1</v>
      </c>
      <c r="B118" s="106" t="s">
        <v>118</v>
      </c>
      <c r="C118" s="106">
        <v>152470</v>
      </c>
      <c r="D118" t="s">
        <v>241</v>
      </c>
    </row>
    <row r="119" spans="1:4" x14ac:dyDescent="0.25">
      <c r="A119" s="106" t="s">
        <v>1</v>
      </c>
      <c r="B119" s="106" t="s">
        <v>118</v>
      </c>
      <c r="C119" s="106">
        <v>152511</v>
      </c>
      <c r="D119" t="s">
        <v>242</v>
      </c>
    </row>
    <row r="120" spans="1:4" x14ac:dyDescent="0.25">
      <c r="A120" s="106" t="s">
        <v>1</v>
      </c>
      <c r="B120" s="106" t="s">
        <v>118</v>
      </c>
      <c r="C120" s="106">
        <v>153011</v>
      </c>
      <c r="D120" t="s">
        <v>243</v>
      </c>
    </row>
    <row r="121" spans="1:4" x14ac:dyDescent="0.25">
      <c r="A121" s="106" t="s">
        <v>1</v>
      </c>
      <c r="B121" s="106" t="s">
        <v>118</v>
      </c>
      <c r="C121" s="106">
        <v>400798</v>
      </c>
      <c r="D121" t="s">
        <v>244</v>
      </c>
    </row>
    <row r="122" spans="1:4" x14ac:dyDescent="0.25">
      <c r="A122" s="106" t="s">
        <v>1</v>
      </c>
      <c r="B122" s="106" t="s">
        <v>118</v>
      </c>
      <c r="C122" s="106">
        <v>401997</v>
      </c>
      <c r="D122" t="s">
        <v>245</v>
      </c>
    </row>
    <row r="123" spans="1:4" x14ac:dyDescent="0.25">
      <c r="A123" s="106" t="s">
        <v>1</v>
      </c>
      <c r="B123" s="106" t="s">
        <v>118</v>
      </c>
      <c r="C123" s="106">
        <v>505675</v>
      </c>
      <c r="D123" t="s">
        <v>246</v>
      </c>
    </row>
    <row r="124" spans="1:4" x14ac:dyDescent="0.25">
      <c r="A124" s="106" t="s">
        <v>1</v>
      </c>
      <c r="B124" s="106" t="s">
        <v>118</v>
      </c>
      <c r="C124" s="106">
        <v>506308</v>
      </c>
      <c r="D124" t="s">
        <v>247</v>
      </c>
    </row>
    <row r="125" spans="1:4" x14ac:dyDescent="0.25">
      <c r="A125" s="106" t="s">
        <v>1</v>
      </c>
      <c r="B125" s="106" t="s">
        <v>120</v>
      </c>
      <c r="C125" s="106">
        <v>150216</v>
      </c>
      <c r="D125" t="s">
        <v>248</v>
      </c>
    </row>
    <row r="126" spans="1:4" x14ac:dyDescent="0.25">
      <c r="A126" s="106" t="s">
        <v>1</v>
      </c>
      <c r="B126" s="106" t="s">
        <v>120</v>
      </c>
      <c r="C126" s="106">
        <v>150745</v>
      </c>
      <c r="D126" t="s">
        <v>249</v>
      </c>
    </row>
    <row r="127" spans="1:4" x14ac:dyDescent="0.25">
      <c r="A127" s="106" t="s">
        <v>1</v>
      </c>
      <c r="B127" s="106" t="s">
        <v>120</v>
      </c>
      <c r="C127" s="106">
        <v>152572</v>
      </c>
      <c r="D127" t="s">
        <v>250</v>
      </c>
    </row>
    <row r="128" spans="1:4" x14ac:dyDescent="0.25">
      <c r="A128" s="106" t="s">
        <v>1</v>
      </c>
      <c r="B128" s="106" t="s">
        <v>120</v>
      </c>
      <c r="C128" s="106">
        <v>402473</v>
      </c>
      <c r="D128" t="s">
        <v>251</v>
      </c>
    </row>
    <row r="129" spans="1:4" x14ac:dyDescent="0.25">
      <c r="A129" s="106" t="s">
        <v>1</v>
      </c>
      <c r="B129" s="106" t="s">
        <v>122</v>
      </c>
      <c r="C129" s="106">
        <v>150381</v>
      </c>
      <c r="D129" t="s">
        <v>252</v>
      </c>
    </row>
    <row r="130" spans="1:4" x14ac:dyDescent="0.25">
      <c r="A130" s="106" t="s">
        <v>1</v>
      </c>
      <c r="B130" s="106" t="s">
        <v>122</v>
      </c>
      <c r="C130" s="106">
        <v>152626</v>
      </c>
      <c r="D130" t="s">
        <v>253</v>
      </c>
    </row>
    <row r="131" spans="1:4" x14ac:dyDescent="0.25">
      <c r="A131" s="106" t="s">
        <v>1</v>
      </c>
      <c r="B131" s="106" t="s">
        <v>122</v>
      </c>
      <c r="C131" s="106">
        <v>152638</v>
      </c>
      <c r="D131" t="s">
        <v>254</v>
      </c>
    </row>
    <row r="132" spans="1:4" x14ac:dyDescent="0.25">
      <c r="A132" s="106" t="s">
        <v>1</v>
      </c>
      <c r="B132" s="106" t="s">
        <v>122</v>
      </c>
      <c r="C132" s="106">
        <v>800485</v>
      </c>
      <c r="D132" t="s">
        <v>255</v>
      </c>
    </row>
    <row r="133" spans="1:4" x14ac:dyDescent="0.25">
      <c r="A133" s="106" t="s">
        <v>1</v>
      </c>
      <c r="B133" s="106" t="s">
        <v>124</v>
      </c>
      <c r="C133" s="106">
        <v>151889</v>
      </c>
      <c r="D133" t="s">
        <v>256</v>
      </c>
    </row>
    <row r="134" spans="1:4" x14ac:dyDescent="0.25">
      <c r="A134" s="106" t="s">
        <v>1</v>
      </c>
      <c r="B134" s="106" t="s">
        <v>124</v>
      </c>
      <c r="C134" s="106">
        <v>152808</v>
      </c>
      <c r="D134" t="s">
        <v>257</v>
      </c>
    </row>
    <row r="135" spans="1:4" x14ac:dyDescent="0.25">
      <c r="A135" s="106" t="s">
        <v>1</v>
      </c>
      <c r="B135" s="106" t="s">
        <v>124</v>
      </c>
      <c r="C135" s="106">
        <v>152810</v>
      </c>
      <c r="D135" t="s">
        <v>258</v>
      </c>
    </row>
    <row r="136" spans="1:4" x14ac:dyDescent="0.25">
      <c r="A136" s="106" t="s">
        <v>1</v>
      </c>
      <c r="B136" s="106" t="s">
        <v>124</v>
      </c>
      <c r="C136" s="106">
        <v>401079</v>
      </c>
      <c r="D136" t="s">
        <v>259</v>
      </c>
    </row>
    <row r="137" spans="1:4" x14ac:dyDescent="0.25">
      <c r="A137" s="106" t="s">
        <v>1</v>
      </c>
      <c r="B137" s="106" t="s">
        <v>124</v>
      </c>
      <c r="C137" s="106">
        <v>402874</v>
      </c>
      <c r="D137" t="s">
        <v>260</v>
      </c>
    </row>
  </sheetData>
  <autoFilter ref="A1:D133" xr:uid="{9D8082C7-235C-4A77-AB06-9E175F249D9B}">
    <sortState xmlns:xlrd2="http://schemas.microsoft.com/office/spreadsheetml/2017/richdata2" ref="A2:D133">
      <sortCondition ref="A2:A133"/>
      <sortCondition ref="B2:B133"/>
      <sortCondition ref="C2:C133"/>
    </sortState>
  </autoFilter>
  <conditionalFormatting sqref="C2:C137">
    <cfRule type="duplicateValues" dxfId="3" priority="1"/>
  </conditionalFormatting>
  <conditionalFormatting sqref="C93:C137 C2:C89">
    <cfRule type="duplicateValues" dxfId="2" priority="2"/>
  </conditionalFormatting>
  <conditionalFormatting sqref="C138:C143 C1:D1"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0A59-BCB4-4DB0-8671-38A444D85F52}">
  <dimension ref="A1:K210"/>
  <sheetViews>
    <sheetView workbookViewId="0">
      <selection activeCell="L1" sqref="L1:L1048576"/>
    </sheetView>
  </sheetViews>
  <sheetFormatPr defaultRowHeight="15" x14ac:dyDescent="0.25"/>
  <cols>
    <col min="2" max="2" width="31.42578125" bestFit="1" customWidth="1"/>
    <col min="3" max="3" width="35.7109375" customWidth="1"/>
    <col min="4" max="4" width="57.28515625" customWidth="1"/>
    <col min="5" max="5" width="50.5703125" bestFit="1" customWidth="1"/>
  </cols>
  <sheetData>
    <row r="1" spans="1:11" x14ac:dyDescent="0.25">
      <c r="A1" s="104" t="s">
        <v>285</v>
      </c>
      <c r="B1" s="104" t="s">
        <v>2</v>
      </c>
      <c r="C1" s="104" t="s">
        <v>281</v>
      </c>
      <c r="D1" s="104" t="s">
        <v>278</v>
      </c>
      <c r="E1" s="104" t="s">
        <v>287</v>
      </c>
      <c r="F1" s="104" t="s">
        <v>279</v>
      </c>
      <c r="G1" s="104" t="s">
        <v>280</v>
      </c>
      <c r="H1" s="104" t="s">
        <v>282</v>
      </c>
      <c r="I1" s="104" t="s">
        <v>283</v>
      </c>
      <c r="J1" s="104" t="s">
        <v>284</v>
      </c>
      <c r="K1" s="104" t="s">
        <v>286</v>
      </c>
    </row>
    <row r="2" spans="1:11" x14ac:dyDescent="0.25">
      <c r="A2" s="105" t="s">
        <v>62</v>
      </c>
      <c r="B2" s="105" t="s">
        <v>39</v>
      </c>
      <c r="C2" s="105" t="s">
        <v>320</v>
      </c>
      <c r="D2" s="105" t="s">
        <v>130</v>
      </c>
      <c r="E2" s="105" t="s">
        <v>290</v>
      </c>
      <c r="F2" s="105">
        <v>135410</v>
      </c>
      <c r="G2" s="105" t="s">
        <v>82</v>
      </c>
      <c r="H2" s="105">
        <v>712269</v>
      </c>
      <c r="I2" s="105" t="s">
        <v>321</v>
      </c>
      <c r="J2" s="105" t="s">
        <v>308</v>
      </c>
      <c r="K2" s="105" t="s">
        <v>288</v>
      </c>
    </row>
    <row r="3" spans="1:11" x14ac:dyDescent="0.25">
      <c r="A3" s="102" t="s">
        <v>62</v>
      </c>
      <c r="B3" s="102" t="s">
        <v>39</v>
      </c>
      <c r="C3" s="102" t="s">
        <v>322</v>
      </c>
      <c r="D3" s="102" t="s">
        <v>130</v>
      </c>
      <c r="E3" s="102" t="s">
        <v>292</v>
      </c>
      <c r="F3" s="102">
        <v>135410</v>
      </c>
      <c r="G3" s="102" t="s">
        <v>271</v>
      </c>
      <c r="H3" s="102">
        <v>712292</v>
      </c>
      <c r="I3" s="102" t="s">
        <v>321</v>
      </c>
      <c r="J3" s="102" t="s">
        <v>308</v>
      </c>
      <c r="K3" s="102" t="s">
        <v>288</v>
      </c>
    </row>
    <row r="4" spans="1:11" x14ac:dyDescent="0.25">
      <c r="A4" s="105" t="s">
        <v>62</v>
      </c>
      <c r="B4" s="105" t="s">
        <v>39</v>
      </c>
      <c r="C4" s="105" t="s">
        <v>326</v>
      </c>
      <c r="D4" s="105" t="s">
        <v>131</v>
      </c>
      <c r="E4" s="105" t="s">
        <v>298</v>
      </c>
      <c r="F4" s="105">
        <v>135525</v>
      </c>
      <c r="G4" s="105" t="s">
        <v>271</v>
      </c>
      <c r="H4" s="105">
        <v>702889</v>
      </c>
      <c r="I4" s="105" t="s">
        <v>325</v>
      </c>
      <c r="J4" s="105" t="s">
        <v>308</v>
      </c>
      <c r="K4" s="105" t="s">
        <v>288</v>
      </c>
    </row>
    <row r="5" spans="1:11" x14ac:dyDescent="0.25">
      <c r="A5" s="102" t="s">
        <v>62</v>
      </c>
      <c r="B5" s="102" t="s">
        <v>39</v>
      </c>
      <c r="C5" s="102" t="s">
        <v>328</v>
      </c>
      <c r="D5" s="102" t="s">
        <v>327</v>
      </c>
      <c r="E5" s="102" t="s">
        <v>296</v>
      </c>
      <c r="F5" s="102">
        <v>135549</v>
      </c>
      <c r="G5" s="102" t="s">
        <v>82</v>
      </c>
      <c r="H5" s="102">
        <v>705389</v>
      </c>
      <c r="I5" s="102" t="s">
        <v>308</v>
      </c>
      <c r="J5" s="102" t="s">
        <v>308</v>
      </c>
      <c r="K5" s="102" t="s">
        <v>288</v>
      </c>
    </row>
    <row r="6" spans="1:11" x14ac:dyDescent="0.25">
      <c r="A6" s="105" t="s">
        <v>62</v>
      </c>
      <c r="B6" s="105" t="s">
        <v>39</v>
      </c>
      <c r="C6" s="105" t="s">
        <v>329</v>
      </c>
      <c r="D6" s="105" t="s">
        <v>327</v>
      </c>
      <c r="E6" s="105" t="s">
        <v>313</v>
      </c>
      <c r="F6" s="105">
        <v>135549</v>
      </c>
      <c r="G6" s="105" t="s">
        <v>271</v>
      </c>
      <c r="H6" s="105">
        <v>705810</v>
      </c>
      <c r="I6" s="105" t="s">
        <v>308</v>
      </c>
      <c r="J6" s="105" t="s">
        <v>308</v>
      </c>
      <c r="K6" s="105" t="s">
        <v>288</v>
      </c>
    </row>
    <row r="7" spans="1:11" x14ac:dyDescent="0.25">
      <c r="A7" s="102" t="s">
        <v>62</v>
      </c>
      <c r="B7" s="102" t="s">
        <v>46</v>
      </c>
      <c r="C7" s="102" t="s">
        <v>331</v>
      </c>
      <c r="D7" s="102" t="s">
        <v>132</v>
      </c>
      <c r="E7" s="102" t="s">
        <v>302</v>
      </c>
      <c r="F7" s="102">
        <v>135653</v>
      </c>
      <c r="G7" s="102" t="s">
        <v>82</v>
      </c>
      <c r="H7" s="102">
        <v>1213106</v>
      </c>
      <c r="I7" s="102" t="s">
        <v>330</v>
      </c>
      <c r="J7" s="102" t="s">
        <v>309</v>
      </c>
      <c r="K7" s="102" t="s">
        <v>288</v>
      </c>
    </row>
    <row r="8" spans="1:11" x14ac:dyDescent="0.25">
      <c r="A8" s="102" t="s">
        <v>62</v>
      </c>
      <c r="B8" s="102" t="s">
        <v>46</v>
      </c>
      <c r="C8" s="102" t="s">
        <v>332</v>
      </c>
      <c r="D8" s="102" t="s">
        <v>132</v>
      </c>
      <c r="E8" s="102" t="s">
        <v>333</v>
      </c>
      <c r="F8" s="102">
        <v>135653</v>
      </c>
      <c r="G8" s="102" t="s">
        <v>82</v>
      </c>
      <c r="H8" s="102">
        <v>1213757</v>
      </c>
      <c r="I8" s="102" t="s">
        <v>330</v>
      </c>
      <c r="J8" s="102" t="s">
        <v>309</v>
      </c>
      <c r="K8" s="102" t="s">
        <v>288</v>
      </c>
    </row>
    <row r="9" spans="1:11" x14ac:dyDescent="0.25">
      <c r="A9" s="105" t="s">
        <v>62</v>
      </c>
      <c r="B9" s="105" t="s">
        <v>46</v>
      </c>
      <c r="C9" s="105" t="s">
        <v>334</v>
      </c>
      <c r="D9" s="105" t="s">
        <v>132</v>
      </c>
      <c r="E9" s="105" t="s">
        <v>313</v>
      </c>
      <c r="F9" s="105">
        <v>135653</v>
      </c>
      <c r="G9" s="105" t="s">
        <v>271</v>
      </c>
      <c r="H9" s="105">
        <v>1213791</v>
      </c>
      <c r="I9" s="105" t="s">
        <v>330</v>
      </c>
      <c r="J9" s="105" t="s">
        <v>309</v>
      </c>
      <c r="K9" s="105" t="s">
        <v>288</v>
      </c>
    </row>
    <row r="10" spans="1:11" x14ac:dyDescent="0.25">
      <c r="A10" s="102" t="s">
        <v>62</v>
      </c>
      <c r="B10" s="102" t="s">
        <v>54</v>
      </c>
      <c r="C10" s="102" t="s">
        <v>305</v>
      </c>
      <c r="D10" s="102" t="s">
        <v>133</v>
      </c>
      <c r="E10" s="102" t="s">
        <v>300</v>
      </c>
      <c r="F10" s="102">
        <v>130000</v>
      </c>
      <c r="G10" s="102" t="s">
        <v>271</v>
      </c>
      <c r="H10" s="102">
        <v>203001</v>
      </c>
      <c r="I10" s="102" t="s">
        <v>306</v>
      </c>
      <c r="J10" s="102" t="s">
        <v>307</v>
      </c>
      <c r="K10" s="102" t="s">
        <v>288</v>
      </c>
    </row>
    <row r="11" spans="1:11" x14ac:dyDescent="0.25">
      <c r="A11" s="102" t="s">
        <v>62</v>
      </c>
      <c r="B11" s="102" t="s">
        <v>54</v>
      </c>
      <c r="C11" s="102" t="s">
        <v>312</v>
      </c>
      <c r="D11" s="102" t="s">
        <v>134</v>
      </c>
      <c r="E11" s="102" t="s">
        <v>302</v>
      </c>
      <c r="F11" s="102">
        <v>135010</v>
      </c>
      <c r="G11" s="102" t="s">
        <v>271</v>
      </c>
      <c r="H11" s="102">
        <v>204506</v>
      </c>
      <c r="I11" s="102" t="s">
        <v>311</v>
      </c>
      <c r="J11" s="102" t="s">
        <v>307</v>
      </c>
      <c r="K11" s="102" t="s">
        <v>288</v>
      </c>
    </row>
    <row r="12" spans="1:11" x14ac:dyDescent="0.25">
      <c r="A12" s="102" t="s">
        <v>62</v>
      </c>
      <c r="B12" s="102" t="s">
        <v>54</v>
      </c>
      <c r="C12" s="102" t="s">
        <v>316</v>
      </c>
      <c r="D12" s="102" t="s">
        <v>135</v>
      </c>
      <c r="E12" s="102" t="s">
        <v>300</v>
      </c>
      <c r="F12" s="102">
        <v>135112</v>
      </c>
      <c r="G12" s="102" t="s">
        <v>271</v>
      </c>
      <c r="H12" s="102">
        <v>214039</v>
      </c>
      <c r="I12" s="102" t="s">
        <v>315</v>
      </c>
      <c r="J12" s="102" t="s">
        <v>307</v>
      </c>
      <c r="K12" s="102" t="s">
        <v>288</v>
      </c>
    </row>
    <row r="13" spans="1:11" x14ac:dyDescent="0.25">
      <c r="A13" s="105" t="s">
        <v>62</v>
      </c>
      <c r="B13" s="105" t="s">
        <v>54</v>
      </c>
      <c r="C13" s="105" t="s">
        <v>318</v>
      </c>
      <c r="D13" s="105" t="s">
        <v>136</v>
      </c>
      <c r="E13" s="105" t="s">
        <v>313</v>
      </c>
      <c r="F13" s="105">
        <v>135379</v>
      </c>
      <c r="G13" s="105" t="s">
        <v>271</v>
      </c>
      <c r="H13" s="105">
        <v>205017</v>
      </c>
      <c r="I13" s="105" t="s">
        <v>307</v>
      </c>
      <c r="J13" s="105" t="s">
        <v>307</v>
      </c>
      <c r="K13" s="105" t="s">
        <v>288</v>
      </c>
    </row>
    <row r="14" spans="1:11" x14ac:dyDescent="0.25">
      <c r="A14" s="105" t="s">
        <v>62</v>
      </c>
      <c r="B14" s="105" t="s">
        <v>54</v>
      </c>
      <c r="C14" s="105" t="s">
        <v>319</v>
      </c>
      <c r="D14" s="105" t="s">
        <v>136</v>
      </c>
      <c r="E14" s="105" t="s">
        <v>295</v>
      </c>
      <c r="F14" s="105">
        <v>135379</v>
      </c>
      <c r="G14" s="105" t="s">
        <v>82</v>
      </c>
      <c r="H14" s="105">
        <v>205976</v>
      </c>
      <c r="I14" s="105" t="s">
        <v>307</v>
      </c>
      <c r="J14" s="105" t="s">
        <v>307</v>
      </c>
      <c r="K14" s="105" t="s">
        <v>288</v>
      </c>
    </row>
    <row r="15" spans="1:11" x14ac:dyDescent="0.25">
      <c r="A15" s="105" t="s">
        <v>62</v>
      </c>
      <c r="B15" s="105" t="s">
        <v>54</v>
      </c>
      <c r="C15" s="105" t="s">
        <v>323</v>
      </c>
      <c r="D15" s="105" t="s">
        <v>137</v>
      </c>
      <c r="E15" s="105" t="s">
        <v>296</v>
      </c>
      <c r="F15" s="105">
        <v>135471</v>
      </c>
      <c r="G15" s="105" t="s">
        <v>82</v>
      </c>
      <c r="H15" s="105">
        <v>210443</v>
      </c>
      <c r="I15" s="105" t="s">
        <v>314</v>
      </c>
      <c r="J15" s="105" t="s">
        <v>307</v>
      </c>
      <c r="K15" s="105" t="s">
        <v>288</v>
      </c>
    </row>
    <row r="16" spans="1:11" x14ac:dyDescent="0.25">
      <c r="A16" s="105" t="s">
        <v>62</v>
      </c>
      <c r="B16" s="105" t="s">
        <v>54</v>
      </c>
      <c r="C16" s="105" t="s">
        <v>324</v>
      </c>
      <c r="D16" s="105" t="s">
        <v>137</v>
      </c>
      <c r="E16" s="105" t="s">
        <v>313</v>
      </c>
      <c r="F16" s="105">
        <v>135471</v>
      </c>
      <c r="G16" s="105" t="s">
        <v>271</v>
      </c>
      <c r="H16" s="105">
        <v>210956</v>
      </c>
      <c r="I16" s="105" t="s">
        <v>314</v>
      </c>
      <c r="J16" s="105" t="s">
        <v>307</v>
      </c>
      <c r="K16" s="105" t="s">
        <v>288</v>
      </c>
    </row>
    <row r="17" spans="1:11" x14ac:dyDescent="0.25">
      <c r="A17" s="105" t="s">
        <v>57</v>
      </c>
      <c r="B17" s="105" t="s">
        <v>57</v>
      </c>
      <c r="C17" s="105" t="s">
        <v>335</v>
      </c>
      <c r="D17" s="105" t="s">
        <v>138</v>
      </c>
      <c r="E17" s="105" t="s">
        <v>302</v>
      </c>
      <c r="F17" s="105">
        <v>145014</v>
      </c>
      <c r="G17" s="105" t="s">
        <v>82</v>
      </c>
      <c r="H17" s="105">
        <v>801001</v>
      </c>
      <c r="I17" s="105" t="s">
        <v>336</v>
      </c>
      <c r="J17" s="105" t="s">
        <v>337</v>
      </c>
      <c r="K17" s="105" t="s">
        <v>288</v>
      </c>
    </row>
    <row r="18" spans="1:11" x14ac:dyDescent="0.25">
      <c r="A18" s="105" t="s">
        <v>57</v>
      </c>
      <c r="B18" s="105" t="s">
        <v>57</v>
      </c>
      <c r="C18" s="105" t="s">
        <v>338</v>
      </c>
      <c r="D18" s="105" t="s">
        <v>138</v>
      </c>
      <c r="E18" s="105" t="s">
        <v>296</v>
      </c>
      <c r="F18" s="105">
        <v>145014</v>
      </c>
      <c r="G18" s="105" t="s">
        <v>82</v>
      </c>
      <c r="H18" s="105">
        <v>801667</v>
      </c>
      <c r="I18" s="105" t="s">
        <v>336</v>
      </c>
      <c r="J18" s="105" t="s">
        <v>337</v>
      </c>
      <c r="K18" s="105" t="s">
        <v>288</v>
      </c>
    </row>
    <row r="19" spans="1:11" x14ac:dyDescent="0.25">
      <c r="A19" s="105" t="s">
        <v>57</v>
      </c>
      <c r="B19" s="105" t="s">
        <v>57</v>
      </c>
      <c r="C19" s="105" t="s">
        <v>339</v>
      </c>
      <c r="D19" s="105" t="s">
        <v>138</v>
      </c>
      <c r="E19" s="105" t="s">
        <v>292</v>
      </c>
      <c r="F19" s="105">
        <v>145014</v>
      </c>
      <c r="G19" s="105" t="s">
        <v>271</v>
      </c>
      <c r="H19" s="105">
        <v>801853</v>
      </c>
      <c r="I19" s="105" t="s">
        <v>336</v>
      </c>
      <c r="J19" s="105" t="s">
        <v>337</v>
      </c>
      <c r="K19" s="105" t="s">
        <v>288</v>
      </c>
    </row>
    <row r="20" spans="1:11" x14ac:dyDescent="0.25">
      <c r="A20" s="105" t="s">
        <v>57</v>
      </c>
      <c r="B20" s="105" t="s">
        <v>57</v>
      </c>
      <c r="C20" s="105" t="s">
        <v>340</v>
      </c>
      <c r="D20" s="105" t="s">
        <v>139</v>
      </c>
      <c r="E20" s="105" t="s">
        <v>301</v>
      </c>
      <c r="F20" s="105">
        <v>145099</v>
      </c>
      <c r="G20" s="105" t="s">
        <v>271</v>
      </c>
      <c r="H20" s="105">
        <v>805548</v>
      </c>
      <c r="I20" s="105" t="s">
        <v>337</v>
      </c>
      <c r="J20" s="105" t="s">
        <v>337</v>
      </c>
      <c r="K20" s="105" t="s">
        <v>288</v>
      </c>
    </row>
    <row r="21" spans="1:11" x14ac:dyDescent="0.25">
      <c r="A21" s="102" t="s">
        <v>57</v>
      </c>
      <c r="B21" s="102" t="s">
        <v>57</v>
      </c>
      <c r="C21" s="102" t="s">
        <v>341</v>
      </c>
      <c r="D21" s="102" t="s">
        <v>139</v>
      </c>
      <c r="E21" s="102" t="s">
        <v>296</v>
      </c>
      <c r="F21" s="102">
        <v>145099</v>
      </c>
      <c r="G21" s="102" t="s">
        <v>82</v>
      </c>
      <c r="H21" s="102">
        <v>805585</v>
      </c>
      <c r="I21" s="102" t="s">
        <v>337</v>
      </c>
      <c r="J21" s="102" t="s">
        <v>337</v>
      </c>
      <c r="K21" s="102" t="s">
        <v>288</v>
      </c>
    </row>
    <row r="22" spans="1:11" x14ac:dyDescent="0.25">
      <c r="A22" s="105" t="s">
        <v>57</v>
      </c>
      <c r="B22" s="105" t="s">
        <v>57</v>
      </c>
      <c r="C22" s="105" t="s">
        <v>343</v>
      </c>
      <c r="D22" s="105" t="s">
        <v>140</v>
      </c>
      <c r="E22" s="105" t="s">
        <v>290</v>
      </c>
      <c r="F22" s="105">
        <v>145130</v>
      </c>
      <c r="G22" s="105" t="s">
        <v>271</v>
      </c>
      <c r="H22" s="105">
        <v>806296</v>
      </c>
      <c r="I22" s="105" t="s">
        <v>342</v>
      </c>
      <c r="J22" s="105" t="s">
        <v>337</v>
      </c>
      <c r="K22" s="105" t="s">
        <v>288</v>
      </c>
    </row>
    <row r="23" spans="1:11" x14ac:dyDescent="0.25">
      <c r="A23" s="105" t="s">
        <v>57</v>
      </c>
      <c r="B23" s="105" t="s">
        <v>57</v>
      </c>
      <c r="C23" s="105" t="s">
        <v>344</v>
      </c>
      <c r="D23" s="105" t="s">
        <v>140</v>
      </c>
      <c r="E23" s="105" t="s">
        <v>290</v>
      </c>
      <c r="F23" s="105">
        <v>145130</v>
      </c>
      <c r="G23" s="105" t="s">
        <v>82</v>
      </c>
      <c r="H23" s="105">
        <v>806719</v>
      </c>
      <c r="I23" s="105" t="s">
        <v>342</v>
      </c>
      <c r="J23" s="105" t="s">
        <v>337</v>
      </c>
      <c r="K23" s="105" t="s">
        <v>288</v>
      </c>
    </row>
    <row r="24" spans="1:11" x14ac:dyDescent="0.25">
      <c r="A24" s="105" t="s">
        <v>57</v>
      </c>
      <c r="B24" s="105" t="s">
        <v>57</v>
      </c>
      <c r="C24" s="105" t="s">
        <v>346</v>
      </c>
      <c r="D24" s="105" t="s">
        <v>141</v>
      </c>
      <c r="E24" s="105" t="s">
        <v>296</v>
      </c>
      <c r="F24" s="105">
        <v>145178</v>
      </c>
      <c r="G24" s="105" t="s">
        <v>271</v>
      </c>
      <c r="H24" s="105">
        <v>808032</v>
      </c>
      <c r="I24" s="105" t="s">
        <v>345</v>
      </c>
      <c r="J24" s="105" t="s">
        <v>337</v>
      </c>
      <c r="K24" s="105" t="s">
        <v>288</v>
      </c>
    </row>
    <row r="25" spans="1:11" x14ac:dyDescent="0.25">
      <c r="A25" s="105" t="s">
        <v>57</v>
      </c>
      <c r="B25" s="105" t="s">
        <v>57</v>
      </c>
      <c r="C25" s="105" t="s">
        <v>347</v>
      </c>
      <c r="D25" s="105" t="s">
        <v>141</v>
      </c>
      <c r="E25" s="105" t="s">
        <v>295</v>
      </c>
      <c r="F25" s="105">
        <v>145178</v>
      </c>
      <c r="G25" s="105" t="s">
        <v>82</v>
      </c>
      <c r="H25" s="105">
        <v>808125</v>
      </c>
      <c r="I25" s="105" t="s">
        <v>345</v>
      </c>
      <c r="J25" s="105" t="s">
        <v>337</v>
      </c>
      <c r="K25" s="105" t="s">
        <v>288</v>
      </c>
    </row>
    <row r="26" spans="1:11" x14ac:dyDescent="0.25">
      <c r="A26" s="102" t="s">
        <v>57</v>
      </c>
      <c r="B26" s="102" t="s">
        <v>57</v>
      </c>
      <c r="C26" s="102" t="s">
        <v>350</v>
      </c>
      <c r="D26" s="102" t="s">
        <v>142</v>
      </c>
      <c r="E26" s="102" t="s">
        <v>296</v>
      </c>
      <c r="F26" s="102">
        <v>145312</v>
      </c>
      <c r="G26" s="102" t="s">
        <v>82</v>
      </c>
      <c r="H26" s="102">
        <v>814040</v>
      </c>
      <c r="I26" s="102" t="s">
        <v>349</v>
      </c>
      <c r="J26" s="102" t="s">
        <v>337</v>
      </c>
      <c r="K26" s="102" t="s">
        <v>288</v>
      </c>
    </row>
    <row r="27" spans="1:11" x14ac:dyDescent="0.25">
      <c r="A27" s="105" t="s">
        <v>57</v>
      </c>
      <c r="B27" s="105" t="s">
        <v>57</v>
      </c>
      <c r="C27" s="105" t="s">
        <v>351</v>
      </c>
      <c r="D27" s="105" t="s">
        <v>142</v>
      </c>
      <c r="E27" s="105" t="s">
        <v>292</v>
      </c>
      <c r="F27" s="105">
        <v>145312</v>
      </c>
      <c r="G27" s="105" t="s">
        <v>271</v>
      </c>
      <c r="H27" s="105">
        <v>814400</v>
      </c>
      <c r="I27" s="105" t="s">
        <v>349</v>
      </c>
      <c r="J27" s="105" t="s">
        <v>337</v>
      </c>
      <c r="K27" s="105" t="s">
        <v>288</v>
      </c>
    </row>
    <row r="28" spans="1:11" x14ac:dyDescent="0.25">
      <c r="A28" s="102" t="s">
        <v>57</v>
      </c>
      <c r="B28" s="102" t="s">
        <v>57</v>
      </c>
      <c r="C28" s="102" t="s">
        <v>352</v>
      </c>
      <c r="D28" s="102" t="s">
        <v>143</v>
      </c>
      <c r="E28" s="102" t="s">
        <v>296</v>
      </c>
      <c r="F28" s="102">
        <v>145403</v>
      </c>
      <c r="G28" s="102" t="s">
        <v>82</v>
      </c>
      <c r="H28" s="102">
        <v>806284</v>
      </c>
      <c r="I28" s="102" t="s">
        <v>342</v>
      </c>
      <c r="J28" s="102" t="s">
        <v>337</v>
      </c>
      <c r="K28" s="102" t="s">
        <v>288</v>
      </c>
    </row>
    <row r="29" spans="1:11" x14ac:dyDescent="0.25">
      <c r="A29" s="102" t="s">
        <v>57</v>
      </c>
      <c r="B29" s="102" t="s">
        <v>57</v>
      </c>
      <c r="C29" s="102" t="s">
        <v>353</v>
      </c>
      <c r="D29" s="102" t="s">
        <v>143</v>
      </c>
      <c r="E29" s="102" t="s">
        <v>313</v>
      </c>
      <c r="F29" s="102">
        <v>145403</v>
      </c>
      <c r="G29" s="102" t="s">
        <v>271</v>
      </c>
      <c r="H29" s="102">
        <v>806460</v>
      </c>
      <c r="I29" s="102" t="s">
        <v>342</v>
      </c>
      <c r="J29" s="102" t="s">
        <v>337</v>
      </c>
      <c r="K29" s="102" t="s">
        <v>288</v>
      </c>
    </row>
    <row r="30" spans="1:11" x14ac:dyDescent="0.25">
      <c r="A30" s="105" t="s">
        <v>57</v>
      </c>
      <c r="B30" s="105" t="s">
        <v>57</v>
      </c>
      <c r="C30" s="105" t="s">
        <v>354</v>
      </c>
      <c r="D30" s="105" t="s">
        <v>144</v>
      </c>
      <c r="E30" s="105" t="s">
        <v>296</v>
      </c>
      <c r="F30" s="105">
        <v>145415</v>
      </c>
      <c r="G30" s="105" t="s">
        <v>82</v>
      </c>
      <c r="H30" s="105">
        <v>807000</v>
      </c>
      <c r="I30" s="105" t="s">
        <v>355</v>
      </c>
      <c r="J30" s="105" t="s">
        <v>337</v>
      </c>
      <c r="K30" s="105" t="s">
        <v>288</v>
      </c>
    </row>
    <row r="31" spans="1:11" x14ac:dyDescent="0.25">
      <c r="A31" s="105" t="s">
        <v>57</v>
      </c>
      <c r="B31" s="105" t="s">
        <v>57</v>
      </c>
      <c r="C31" s="105" t="s">
        <v>356</v>
      </c>
      <c r="D31" s="105" t="s">
        <v>144</v>
      </c>
      <c r="E31" s="105" t="s">
        <v>313</v>
      </c>
      <c r="F31" s="105">
        <v>145415</v>
      </c>
      <c r="G31" s="105" t="s">
        <v>271</v>
      </c>
      <c r="H31" s="105">
        <v>807981</v>
      </c>
      <c r="I31" s="105" t="s">
        <v>355</v>
      </c>
      <c r="J31" s="105" t="s">
        <v>337</v>
      </c>
      <c r="K31" s="105" t="s">
        <v>288</v>
      </c>
    </row>
    <row r="32" spans="1:11" x14ac:dyDescent="0.25">
      <c r="A32" s="105" t="s">
        <v>57</v>
      </c>
      <c r="B32" s="105" t="s">
        <v>57</v>
      </c>
      <c r="C32" s="105" t="s">
        <v>357</v>
      </c>
      <c r="D32" s="105" t="s">
        <v>145</v>
      </c>
      <c r="E32" s="105" t="s">
        <v>300</v>
      </c>
      <c r="F32" s="105">
        <v>145440</v>
      </c>
      <c r="G32" s="105" t="s">
        <v>82</v>
      </c>
      <c r="H32" s="105">
        <v>808651</v>
      </c>
      <c r="I32" s="105" t="s">
        <v>345</v>
      </c>
      <c r="J32" s="105" t="s">
        <v>337</v>
      </c>
      <c r="K32" s="105" t="s">
        <v>288</v>
      </c>
    </row>
    <row r="33" spans="1:11" x14ac:dyDescent="0.25">
      <c r="A33" s="102" t="s">
        <v>57</v>
      </c>
      <c r="B33" s="102" t="s">
        <v>57</v>
      </c>
      <c r="C33" s="102" t="s">
        <v>358</v>
      </c>
      <c r="D33" s="102" t="s">
        <v>145</v>
      </c>
      <c r="E33" s="102" t="s">
        <v>296</v>
      </c>
      <c r="F33" s="102">
        <v>145440</v>
      </c>
      <c r="G33" s="102" t="s">
        <v>271</v>
      </c>
      <c r="H33" s="102">
        <v>808923</v>
      </c>
      <c r="I33" s="102" t="s">
        <v>345</v>
      </c>
      <c r="J33" s="102" t="s">
        <v>337</v>
      </c>
      <c r="K33" s="102" t="s">
        <v>288</v>
      </c>
    </row>
    <row r="34" spans="1:11" x14ac:dyDescent="0.25">
      <c r="A34" s="105" t="s">
        <v>57</v>
      </c>
      <c r="B34" s="105" t="s">
        <v>57</v>
      </c>
      <c r="C34" s="105" t="s">
        <v>359</v>
      </c>
      <c r="D34" s="105" t="s">
        <v>146</v>
      </c>
      <c r="E34" s="105" t="s">
        <v>290</v>
      </c>
      <c r="F34" s="105">
        <v>145452</v>
      </c>
      <c r="G34" s="105" t="s">
        <v>271</v>
      </c>
      <c r="H34" s="105">
        <v>810452</v>
      </c>
      <c r="I34" s="105" t="s">
        <v>348</v>
      </c>
      <c r="J34" s="105" t="s">
        <v>337</v>
      </c>
      <c r="K34" s="105" t="s">
        <v>288</v>
      </c>
    </row>
    <row r="35" spans="1:11" x14ac:dyDescent="0.25">
      <c r="A35" s="105" t="s">
        <v>57</v>
      </c>
      <c r="B35" s="105" t="s">
        <v>57</v>
      </c>
      <c r="C35" s="105" t="s">
        <v>361</v>
      </c>
      <c r="D35" s="105" t="s">
        <v>147</v>
      </c>
      <c r="E35" s="105" t="s">
        <v>301</v>
      </c>
      <c r="F35" s="105">
        <v>145464</v>
      </c>
      <c r="G35" s="105" t="s">
        <v>271</v>
      </c>
      <c r="H35" s="105">
        <v>811169</v>
      </c>
      <c r="I35" s="105" t="s">
        <v>360</v>
      </c>
      <c r="J35" s="105" t="s">
        <v>337</v>
      </c>
      <c r="K35" s="105" t="s">
        <v>288</v>
      </c>
    </row>
    <row r="36" spans="1:11" x14ac:dyDescent="0.25">
      <c r="A36" s="105" t="s">
        <v>57</v>
      </c>
      <c r="B36" s="105" t="s">
        <v>57</v>
      </c>
      <c r="C36" s="105" t="s">
        <v>362</v>
      </c>
      <c r="D36" s="105" t="s">
        <v>147</v>
      </c>
      <c r="E36" s="105" t="s">
        <v>296</v>
      </c>
      <c r="F36" s="105">
        <v>145464</v>
      </c>
      <c r="G36" s="105" t="s">
        <v>82</v>
      </c>
      <c r="H36" s="105">
        <v>811868</v>
      </c>
      <c r="I36" s="105" t="s">
        <v>360</v>
      </c>
      <c r="J36" s="105" t="s">
        <v>337</v>
      </c>
      <c r="K36" s="105" t="s">
        <v>288</v>
      </c>
    </row>
    <row r="37" spans="1:11" x14ac:dyDescent="0.25">
      <c r="A37" s="105" t="s">
        <v>57</v>
      </c>
      <c r="B37" s="105" t="s">
        <v>57</v>
      </c>
      <c r="C37" s="105" t="s">
        <v>363</v>
      </c>
      <c r="D37" s="105" t="s">
        <v>148</v>
      </c>
      <c r="E37" s="105" t="s">
        <v>292</v>
      </c>
      <c r="F37" s="105">
        <v>145476</v>
      </c>
      <c r="G37" s="105" t="s">
        <v>271</v>
      </c>
      <c r="H37" s="105">
        <v>811670</v>
      </c>
      <c r="I37" s="105" t="s">
        <v>360</v>
      </c>
      <c r="J37" s="105" t="s">
        <v>337</v>
      </c>
      <c r="K37" s="105" t="s">
        <v>288</v>
      </c>
    </row>
    <row r="38" spans="1:11" x14ac:dyDescent="0.25">
      <c r="A38" s="102" t="s">
        <v>57</v>
      </c>
      <c r="B38" s="102" t="s">
        <v>57</v>
      </c>
      <c r="C38" s="102" t="s">
        <v>364</v>
      </c>
      <c r="D38" s="102" t="s">
        <v>148</v>
      </c>
      <c r="E38" s="102" t="s">
        <v>296</v>
      </c>
      <c r="F38" s="102">
        <v>145476</v>
      </c>
      <c r="G38" s="102" t="s">
        <v>82</v>
      </c>
      <c r="H38" s="102">
        <v>811674</v>
      </c>
      <c r="I38" s="102" t="s">
        <v>360</v>
      </c>
      <c r="J38" s="102" t="s">
        <v>337</v>
      </c>
      <c r="K38" s="102" t="s">
        <v>288</v>
      </c>
    </row>
    <row r="39" spans="1:11" x14ac:dyDescent="0.25">
      <c r="A39" s="102" t="s">
        <v>57</v>
      </c>
      <c r="B39" s="102" t="s">
        <v>57</v>
      </c>
      <c r="C39" s="102" t="s">
        <v>365</v>
      </c>
      <c r="D39" s="102" t="s">
        <v>149</v>
      </c>
      <c r="E39" s="102" t="s">
        <v>290</v>
      </c>
      <c r="F39" s="102">
        <v>145490</v>
      </c>
      <c r="G39" s="102" t="s">
        <v>271</v>
      </c>
      <c r="H39" s="102">
        <v>811445</v>
      </c>
      <c r="I39" s="102" t="s">
        <v>360</v>
      </c>
      <c r="J39" s="102" t="s">
        <v>337</v>
      </c>
      <c r="K39" s="102" t="s">
        <v>288</v>
      </c>
    </row>
    <row r="40" spans="1:11" x14ac:dyDescent="0.25">
      <c r="A40" s="102" t="s">
        <v>57</v>
      </c>
      <c r="B40" s="102" t="s">
        <v>57</v>
      </c>
      <c r="C40" s="102" t="s">
        <v>366</v>
      </c>
      <c r="D40" s="102" t="s">
        <v>150</v>
      </c>
      <c r="E40" s="102" t="s">
        <v>289</v>
      </c>
      <c r="F40" s="102">
        <v>145531</v>
      </c>
      <c r="G40" s="102" t="s">
        <v>271</v>
      </c>
      <c r="H40" s="102">
        <v>811000</v>
      </c>
      <c r="I40" s="102" t="s">
        <v>360</v>
      </c>
      <c r="J40" s="102" t="s">
        <v>337</v>
      </c>
      <c r="K40" s="102" t="s">
        <v>288</v>
      </c>
    </row>
    <row r="41" spans="1:11" x14ac:dyDescent="0.25">
      <c r="A41" s="105" t="s">
        <v>57</v>
      </c>
      <c r="B41" s="105" t="s">
        <v>57</v>
      </c>
      <c r="C41" s="105" t="s">
        <v>367</v>
      </c>
      <c r="D41" s="105" t="s">
        <v>150</v>
      </c>
      <c r="E41" s="105" t="s">
        <v>333</v>
      </c>
      <c r="F41" s="105">
        <v>145531</v>
      </c>
      <c r="G41" s="105" t="s">
        <v>82</v>
      </c>
      <c r="H41" s="105">
        <v>811049</v>
      </c>
      <c r="I41" s="105" t="s">
        <v>360</v>
      </c>
      <c r="J41" s="105" t="s">
        <v>337</v>
      </c>
      <c r="K41" s="105" t="s">
        <v>288</v>
      </c>
    </row>
    <row r="42" spans="1:11" x14ac:dyDescent="0.25">
      <c r="A42" s="105" t="s">
        <v>57</v>
      </c>
      <c r="B42" s="105" t="s">
        <v>57</v>
      </c>
      <c r="C42" s="105" t="s">
        <v>368</v>
      </c>
      <c r="D42" s="105" t="s">
        <v>150</v>
      </c>
      <c r="E42" s="105" t="s">
        <v>296</v>
      </c>
      <c r="F42" s="105">
        <v>145531</v>
      </c>
      <c r="G42" s="105" t="s">
        <v>82</v>
      </c>
      <c r="H42" s="105">
        <v>811902</v>
      </c>
      <c r="I42" s="105" t="s">
        <v>360</v>
      </c>
      <c r="J42" s="105" t="s">
        <v>337</v>
      </c>
      <c r="K42" s="105" t="s">
        <v>288</v>
      </c>
    </row>
    <row r="43" spans="1:11" x14ac:dyDescent="0.25">
      <c r="A43" s="102" t="s">
        <v>57</v>
      </c>
      <c r="B43" s="102" t="s">
        <v>57</v>
      </c>
      <c r="C43" s="102" t="s">
        <v>369</v>
      </c>
      <c r="D43" s="102" t="s">
        <v>151</v>
      </c>
      <c r="E43" s="102" t="s">
        <v>292</v>
      </c>
      <c r="F43" s="102">
        <v>145567</v>
      </c>
      <c r="G43" s="102" t="s">
        <v>271</v>
      </c>
      <c r="H43" s="102">
        <v>805036</v>
      </c>
      <c r="I43" s="102" t="s">
        <v>337</v>
      </c>
      <c r="J43" s="102" t="s">
        <v>337</v>
      </c>
      <c r="K43" s="102" t="s">
        <v>288</v>
      </c>
    </row>
    <row r="44" spans="1:11" x14ac:dyDescent="0.25">
      <c r="A44" s="105" t="s">
        <v>57</v>
      </c>
      <c r="B44" s="105" t="s">
        <v>57</v>
      </c>
      <c r="C44" s="105" t="s">
        <v>370</v>
      </c>
      <c r="D44" s="105" t="s">
        <v>151</v>
      </c>
      <c r="E44" s="105" t="s">
        <v>290</v>
      </c>
      <c r="F44" s="105">
        <v>145567</v>
      </c>
      <c r="G44" s="105" t="s">
        <v>82</v>
      </c>
      <c r="H44" s="105">
        <v>805415</v>
      </c>
      <c r="I44" s="105" t="s">
        <v>337</v>
      </c>
      <c r="J44" s="105" t="s">
        <v>337</v>
      </c>
      <c r="K44" s="105" t="s">
        <v>288</v>
      </c>
    </row>
    <row r="45" spans="1:11" x14ac:dyDescent="0.25">
      <c r="A45" s="102" t="s">
        <v>57</v>
      </c>
      <c r="B45" s="102" t="s">
        <v>57</v>
      </c>
      <c r="C45" s="102" t="s">
        <v>371</v>
      </c>
      <c r="D45" s="102" t="s">
        <v>151</v>
      </c>
      <c r="E45" s="102" t="s">
        <v>296</v>
      </c>
      <c r="F45" s="102">
        <v>145567</v>
      </c>
      <c r="G45" s="102" t="s">
        <v>82</v>
      </c>
      <c r="H45" s="102">
        <v>805660</v>
      </c>
      <c r="I45" s="102" t="s">
        <v>337</v>
      </c>
      <c r="J45" s="102" t="s">
        <v>337</v>
      </c>
      <c r="K45" s="102" t="s">
        <v>288</v>
      </c>
    </row>
    <row r="46" spans="1:11" x14ac:dyDescent="0.25">
      <c r="A46" s="102" t="s">
        <v>50</v>
      </c>
      <c r="B46" s="102" t="s">
        <v>84</v>
      </c>
      <c r="C46" s="102" t="s">
        <v>458</v>
      </c>
      <c r="D46" s="102" t="s">
        <v>152</v>
      </c>
      <c r="E46" s="102" t="s">
        <v>302</v>
      </c>
      <c r="F46" s="102">
        <v>160003</v>
      </c>
      <c r="G46" s="102" t="s">
        <v>82</v>
      </c>
      <c r="H46" s="102">
        <v>102396</v>
      </c>
      <c r="I46" s="102" t="s">
        <v>457</v>
      </c>
      <c r="J46" s="102" t="s">
        <v>84</v>
      </c>
      <c r="K46" s="102" t="s">
        <v>288</v>
      </c>
    </row>
    <row r="47" spans="1:11" x14ac:dyDescent="0.25">
      <c r="A47" s="102" t="s">
        <v>50</v>
      </c>
      <c r="B47" s="102" t="s">
        <v>84</v>
      </c>
      <c r="C47" s="102" t="s">
        <v>459</v>
      </c>
      <c r="D47" s="102" t="s">
        <v>152</v>
      </c>
      <c r="E47" s="102" t="s">
        <v>313</v>
      </c>
      <c r="F47" s="102">
        <v>160003</v>
      </c>
      <c r="G47" s="102" t="s">
        <v>271</v>
      </c>
      <c r="H47" s="102">
        <v>102604</v>
      </c>
      <c r="I47" s="102" t="s">
        <v>457</v>
      </c>
      <c r="J47" s="102" t="s">
        <v>84</v>
      </c>
      <c r="K47" s="102" t="s">
        <v>288</v>
      </c>
    </row>
    <row r="48" spans="1:11" x14ac:dyDescent="0.25">
      <c r="A48" s="105" t="s">
        <v>50</v>
      </c>
      <c r="B48" s="105" t="s">
        <v>84</v>
      </c>
      <c r="C48" s="105" t="s">
        <v>460</v>
      </c>
      <c r="D48" s="105" t="s">
        <v>152</v>
      </c>
      <c r="E48" s="105" t="s">
        <v>333</v>
      </c>
      <c r="F48" s="105">
        <v>160003</v>
      </c>
      <c r="G48" s="105" t="s">
        <v>82</v>
      </c>
      <c r="H48" s="105">
        <v>102639</v>
      </c>
      <c r="I48" s="105" t="s">
        <v>457</v>
      </c>
      <c r="J48" s="105" t="s">
        <v>84</v>
      </c>
      <c r="K48" s="105" t="s">
        <v>288</v>
      </c>
    </row>
    <row r="49" spans="1:11" x14ac:dyDescent="0.25">
      <c r="A49" s="102" t="s">
        <v>50</v>
      </c>
      <c r="B49" s="102" t="s">
        <v>84</v>
      </c>
      <c r="C49" s="102" t="s">
        <v>461</v>
      </c>
      <c r="D49" s="102" t="s">
        <v>153</v>
      </c>
      <c r="E49" s="102" t="s">
        <v>313</v>
      </c>
      <c r="F49" s="102">
        <v>160015</v>
      </c>
      <c r="G49" s="102" t="s">
        <v>271</v>
      </c>
      <c r="H49" s="102">
        <v>105250</v>
      </c>
      <c r="I49" s="102" t="s">
        <v>84</v>
      </c>
      <c r="J49" s="102" t="s">
        <v>84</v>
      </c>
      <c r="K49" s="102" t="s">
        <v>288</v>
      </c>
    </row>
    <row r="50" spans="1:11" x14ac:dyDescent="0.25">
      <c r="A50" s="105" t="s">
        <v>50</v>
      </c>
      <c r="B50" s="105" t="s">
        <v>84</v>
      </c>
      <c r="C50" s="105" t="s">
        <v>462</v>
      </c>
      <c r="D50" s="105" t="s">
        <v>153</v>
      </c>
      <c r="E50" s="105" t="s">
        <v>296</v>
      </c>
      <c r="F50" s="105">
        <v>160015</v>
      </c>
      <c r="G50" s="105" t="s">
        <v>82</v>
      </c>
      <c r="H50" s="105">
        <v>105331</v>
      </c>
      <c r="I50" s="105" t="s">
        <v>84</v>
      </c>
      <c r="J50" s="105" t="s">
        <v>84</v>
      </c>
      <c r="K50" s="105" t="s">
        <v>288</v>
      </c>
    </row>
    <row r="51" spans="1:11" x14ac:dyDescent="0.25">
      <c r="A51" s="105" t="s">
        <v>50</v>
      </c>
      <c r="B51" s="105" t="s">
        <v>84</v>
      </c>
      <c r="C51" s="105" t="s">
        <v>463</v>
      </c>
      <c r="D51" s="105" t="s">
        <v>154</v>
      </c>
      <c r="E51" s="105" t="s">
        <v>290</v>
      </c>
      <c r="F51" s="105">
        <v>160039</v>
      </c>
      <c r="G51" s="105" t="s">
        <v>271</v>
      </c>
      <c r="H51" s="105">
        <v>105888</v>
      </c>
      <c r="I51" s="105" t="s">
        <v>84</v>
      </c>
      <c r="J51" s="105" t="s">
        <v>84</v>
      </c>
      <c r="K51" s="105" t="s">
        <v>288</v>
      </c>
    </row>
    <row r="52" spans="1:11" x14ac:dyDescent="0.25">
      <c r="A52" s="102" t="s">
        <v>50</v>
      </c>
      <c r="B52" s="102" t="s">
        <v>84</v>
      </c>
      <c r="C52" s="102" t="s">
        <v>476</v>
      </c>
      <c r="D52" s="102" t="s">
        <v>155</v>
      </c>
      <c r="E52" s="102" t="s">
        <v>384</v>
      </c>
      <c r="F52" s="102">
        <v>160945</v>
      </c>
      <c r="G52" s="102" t="s">
        <v>271</v>
      </c>
      <c r="H52" s="102">
        <v>105411</v>
      </c>
      <c r="I52" s="102" t="s">
        <v>84</v>
      </c>
      <c r="J52" s="102" t="s">
        <v>84</v>
      </c>
      <c r="K52" s="102" t="s">
        <v>288</v>
      </c>
    </row>
    <row r="53" spans="1:11" x14ac:dyDescent="0.25">
      <c r="A53" s="105" t="s">
        <v>50</v>
      </c>
      <c r="B53" s="105" t="s">
        <v>84</v>
      </c>
      <c r="C53" s="105" t="s">
        <v>477</v>
      </c>
      <c r="D53" s="105" t="s">
        <v>156</v>
      </c>
      <c r="E53" s="105" t="s">
        <v>333</v>
      </c>
      <c r="F53" s="105">
        <v>160957</v>
      </c>
      <c r="G53" s="105" t="s">
        <v>82</v>
      </c>
      <c r="H53" s="105">
        <v>105368</v>
      </c>
      <c r="I53" s="105" t="s">
        <v>84</v>
      </c>
      <c r="J53" s="105" t="s">
        <v>84</v>
      </c>
      <c r="K53" s="105" t="s">
        <v>288</v>
      </c>
    </row>
    <row r="54" spans="1:11" x14ac:dyDescent="0.25">
      <c r="A54" s="102" t="s">
        <v>50</v>
      </c>
      <c r="B54" s="102" t="s">
        <v>84</v>
      </c>
      <c r="C54" s="102" t="s">
        <v>478</v>
      </c>
      <c r="D54" s="102" t="s">
        <v>156</v>
      </c>
      <c r="E54" s="102" t="s">
        <v>313</v>
      </c>
      <c r="F54" s="102">
        <v>160957</v>
      </c>
      <c r="G54" s="102" t="s">
        <v>271</v>
      </c>
      <c r="H54" s="102">
        <v>105783</v>
      </c>
      <c r="I54" s="102" t="s">
        <v>84</v>
      </c>
      <c r="J54" s="102" t="s">
        <v>84</v>
      </c>
      <c r="K54" s="102" t="s">
        <v>288</v>
      </c>
    </row>
    <row r="55" spans="1:11" x14ac:dyDescent="0.25">
      <c r="A55" s="105" t="s">
        <v>50</v>
      </c>
      <c r="B55" s="105" t="s">
        <v>84</v>
      </c>
      <c r="C55" s="105" t="s">
        <v>480</v>
      </c>
      <c r="D55" s="105" t="s">
        <v>157</v>
      </c>
      <c r="E55" s="105" t="s">
        <v>296</v>
      </c>
      <c r="F55" s="105">
        <v>160994</v>
      </c>
      <c r="G55" s="105" t="s">
        <v>82</v>
      </c>
      <c r="H55" s="105">
        <v>110525</v>
      </c>
      <c r="I55" s="105" t="s">
        <v>479</v>
      </c>
      <c r="J55" s="105" t="s">
        <v>84</v>
      </c>
      <c r="K55" s="105" t="s">
        <v>288</v>
      </c>
    </row>
    <row r="56" spans="1:11" x14ac:dyDescent="0.25">
      <c r="A56" s="105" t="s">
        <v>50</v>
      </c>
      <c r="B56" s="105" t="s">
        <v>84</v>
      </c>
      <c r="C56" s="105" t="s">
        <v>481</v>
      </c>
      <c r="D56" s="105" t="s">
        <v>157</v>
      </c>
      <c r="E56" s="105" t="s">
        <v>313</v>
      </c>
      <c r="F56" s="105">
        <v>160994</v>
      </c>
      <c r="G56" s="105" t="s">
        <v>271</v>
      </c>
      <c r="H56" s="105">
        <v>110638</v>
      </c>
      <c r="I56" s="105" t="s">
        <v>479</v>
      </c>
      <c r="J56" s="105" t="s">
        <v>84</v>
      </c>
      <c r="K56" s="105" t="s">
        <v>288</v>
      </c>
    </row>
    <row r="57" spans="1:11" x14ac:dyDescent="0.25">
      <c r="A57" s="105" t="s">
        <v>50</v>
      </c>
      <c r="B57" s="105" t="s">
        <v>84</v>
      </c>
      <c r="C57" s="105" t="s">
        <v>483</v>
      </c>
      <c r="D57" s="105" t="s">
        <v>158</v>
      </c>
      <c r="E57" s="105" t="s">
        <v>302</v>
      </c>
      <c r="F57" s="105">
        <v>161070</v>
      </c>
      <c r="G57" s="105" t="s">
        <v>82</v>
      </c>
      <c r="H57" s="105">
        <v>118484</v>
      </c>
      <c r="I57" s="105" t="s">
        <v>482</v>
      </c>
      <c r="J57" s="105" t="s">
        <v>84</v>
      </c>
      <c r="K57" s="105" t="s">
        <v>288</v>
      </c>
    </row>
    <row r="58" spans="1:11" x14ac:dyDescent="0.25">
      <c r="A58" s="102" t="s">
        <v>50</v>
      </c>
      <c r="B58" s="102" t="s">
        <v>84</v>
      </c>
      <c r="C58" s="102" t="s">
        <v>484</v>
      </c>
      <c r="D58" s="102" t="s">
        <v>158</v>
      </c>
      <c r="E58" s="102" t="s">
        <v>292</v>
      </c>
      <c r="F58" s="102">
        <v>161070</v>
      </c>
      <c r="G58" s="102" t="s">
        <v>271</v>
      </c>
      <c r="H58" s="102">
        <v>118971</v>
      </c>
      <c r="I58" s="102" t="s">
        <v>482</v>
      </c>
      <c r="J58" s="102" t="s">
        <v>84</v>
      </c>
      <c r="K58" s="102" t="s">
        <v>288</v>
      </c>
    </row>
    <row r="59" spans="1:11" x14ac:dyDescent="0.25">
      <c r="A59" s="105" t="s">
        <v>50</v>
      </c>
      <c r="B59" s="105" t="s">
        <v>84</v>
      </c>
      <c r="C59" s="105" t="s">
        <v>503</v>
      </c>
      <c r="D59" s="105" t="s">
        <v>159</v>
      </c>
      <c r="E59" s="105" t="s">
        <v>295</v>
      </c>
      <c r="F59" s="105">
        <v>161962</v>
      </c>
      <c r="G59" s="105" t="s">
        <v>82</v>
      </c>
      <c r="H59" s="105">
        <v>101083</v>
      </c>
      <c r="I59" s="105" t="s">
        <v>467</v>
      </c>
      <c r="J59" s="105" t="s">
        <v>84</v>
      </c>
      <c r="K59" s="105" t="s">
        <v>288</v>
      </c>
    </row>
    <row r="60" spans="1:11" x14ac:dyDescent="0.25">
      <c r="A60" s="105" t="s">
        <v>50</v>
      </c>
      <c r="B60" s="105" t="s">
        <v>84</v>
      </c>
      <c r="C60" s="105" t="s">
        <v>504</v>
      </c>
      <c r="D60" s="105" t="s">
        <v>159</v>
      </c>
      <c r="E60" s="105" t="s">
        <v>295</v>
      </c>
      <c r="F60" s="105">
        <v>161962</v>
      </c>
      <c r="G60" s="105" t="s">
        <v>82</v>
      </c>
      <c r="H60" s="105">
        <v>101258</v>
      </c>
      <c r="I60" s="105" t="s">
        <v>467</v>
      </c>
      <c r="J60" s="105" t="s">
        <v>84</v>
      </c>
      <c r="K60" s="105" t="s">
        <v>288</v>
      </c>
    </row>
    <row r="61" spans="1:11" x14ac:dyDescent="0.25">
      <c r="A61" s="105" t="s">
        <v>50</v>
      </c>
      <c r="B61" s="105" t="s">
        <v>84</v>
      </c>
      <c r="C61" s="105" t="s">
        <v>505</v>
      </c>
      <c r="D61" s="105" t="s">
        <v>159</v>
      </c>
      <c r="E61" s="105" t="s">
        <v>313</v>
      </c>
      <c r="F61" s="105">
        <v>161962</v>
      </c>
      <c r="G61" s="105" t="s">
        <v>271</v>
      </c>
      <c r="H61" s="105">
        <v>101615</v>
      </c>
      <c r="I61" s="105" t="s">
        <v>467</v>
      </c>
      <c r="J61" s="105" t="s">
        <v>84</v>
      </c>
      <c r="K61" s="105" t="s">
        <v>288</v>
      </c>
    </row>
    <row r="62" spans="1:11" x14ac:dyDescent="0.25">
      <c r="A62" s="105" t="s">
        <v>50</v>
      </c>
      <c r="B62" s="105" t="s">
        <v>87</v>
      </c>
      <c r="C62" s="105" t="s">
        <v>485</v>
      </c>
      <c r="D62" s="105" t="s">
        <v>160</v>
      </c>
      <c r="E62" s="105" t="s">
        <v>333</v>
      </c>
      <c r="F62" s="105">
        <v>161111</v>
      </c>
      <c r="G62" s="105" t="s">
        <v>271</v>
      </c>
      <c r="H62" s="105">
        <v>502837</v>
      </c>
      <c r="I62" s="105" t="s">
        <v>87</v>
      </c>
      <c r="J62" s="105" t="s">
        <v>87</v>
      </c>
      <c r="K62" s="105" t="s">
        <v>288</v>
      </c>
    </row>
    <row r="63" spans="1:11" x14ac:dyDescent="0.25">
      <c r="A63" s="102" t="s">
        <v>50</v>
      </c>
      <c r="B63" s="102" t="s">
        <v>90</v>
      </c>
      <c r="C63" s="102" t="s">
        <v>486</v>
      </c>
      <c r="D63" s="102" t="s">
        <v>161</v>
      </c>
      <c r="E63" s="102" t="s">
        <v>302</v>
      </c>
      <c r="F63" s="102">
        <v>161391</v>
      </c>
      <c r="G63" s="102" t="s">
        <v>82</v>
      </c>
      <c r="H63" s="102">
        <v>607001</v>
      </c>
      <c r="I63" s="102" t="s">
        <v>487</v>
      </c>
      <c r="J63" s="102" t="s">
        <v>90</v>
      </c>
      <c r="K63" s="102" t="s">
        <v>288</v>
      </c>
    </row>
    <row r="64" spans="1:11" x14ac:dyDescent="0.25">
      <c r="A64" s="102" t="s">
        <v>50</v>
      </c>
      <c r="B64" s="102" t="s">
        <v>90</v>
      </c>
      <c r="C64" s="102" t="s">
        <v>488</v>
      </c>
      <c r="D64" s="102" t="s">
        <v>161</v>
      </c>
      <c r="E64" s="102" t="s">
        <v>292</v>
      </c>
      <c r="F64" s="102">
        <v>161391</v>
      </c>
      <c r="G64" s="102" t="s">
        <v>271</v>
      </c>
      <c r="H64" s="102">
        <v>607473</v>
      </c>
      <c r="I64" s="102" t="s">
        <v>487</v>
      </c>
      <c r="J64" s="102" t="s">
        <v>90</v>
      </c>
      <c r="K64" s="102" t="s">
        <v>288</v>
      </c>
    </row>
    <row r="65" spans="1:11" x14ac:dyDescent="0.25">
      <c r="A65" s="105" t="s">
        <v>50</v>
      </c>
      <c r="B65" s="105" t="s">
        <v>90</v>
      </c>
      <c r="C65" s="105" t="s">
        <v>489</v>
      </c>
      <c r="D65" s="105" t="s">
        <v>161</v>
      </c>
      <c r="E65" s="105" t="s">
        <v>302</v>
      </c>
      <c r="F65" s="105">
        <v>161391</v>
      </c>
      <c r="G65" s="105" t="s">
        <v>82</v>
      </c>
      <c r="H65" s="105">
        <v>607567</v>
      </c>
      <c r="I65" s="105" t="s">
        <v>487</v>
      </c>
      <c r="J65" s="105" t="s">
        <v>90</v>
      </c>
      <c r="K65" s="105" t="s">
        <v>288</v>
      </c>
    </row>
    <row r="66" spans="1:11" x14ac:dyDescent="0.25">
      <c r="A66" s="105" t="s">
        <v>50</v>
      </c>
      <c r="B66" s="105" t="s">
        <v>92</v>
      </c>
      <c r="C66" s="105" t="s">
        <v>464</v>
      </c>
      <c r="D66" s="105" t="s">
        <v>162</v>
      </c>
      <c r="E66" s="105" t="s">
        <v>466</v>
      </c>
      <c r="F66" s="105">
        <v>160076</v>
      </c>
      <c r="G66" s="105" t="s">
        <v>271</v>
      </c>
      <c r="H66" s="105">
        <v>909050</v>
      </c>
      <c r="I66" s="105" t="s">
        <v>465</v>
      </c>
      <c r="J66" s="105" t="s">
        <v>92</v>
      </c>
      <c r="K66" s="105" t="s">
        <v>288</v>
      </c>
    </row>
    <row r="67" spans="1:11" x14ac:dyDescent="0.25">
      <c r="A67" s="102" t="s">
        <v>50</v>
      </c>
      <c r="B67" s="102" t="s">
        <v>94</v>
      </c>
      <c r="C67" s="102" t="s">
        <v>468</v>
      </c>
      <c r="D67" s="102" t="s">
        <v>163</v>
      </c>
      <c r="E67" s="102" t="s">
        <v>296</v>
      </c>
      <c r="F67" s="102">
        <v>160362</v>
      </c>
      <c r="G67" s="102" t="s">
        <v>82</v>
      </c>
      <c r="H67" s="102">
        <v>1010070</v>
      </c>
      <c r="I67" s="102" t="s">
        <v>469</v>
      </c>
      <c r="J67" s="102" t="s">
        <v>94</v>
      </c>
      <c r="K67" s="102" t="s">
        <v>288</v>
      </c>
    </row>
    <row r="68" spans="1:11" x14ac:dyDescent="0.25">
      <c r="A68" s="105" t="s">
        <v>50</v>
      </c>
      <c r="B68" s="105" t="s">
        <v>94</v>
      </c>
      <c r="C68" s="105" t="s">
        <v>470</v>
      </c>
      <c r="D68" s="105" t="s">
        <v>163</v>
      </c>
      <c r="E68" s="105" t="s">
        <v>313</v>
      </c>
      <c r="F68" s="105">
        <v>160362</v>
      </c>
      <c r="G68" s="105" t="s">
        <v>271</v>
      </c>
      <c r="H68" s="105">
        <v>1010147</v>
      </c>
      <c r="I68" s="105" t="s">
        <v>469</v>
      </c>
      <c r="J68" s="105" t="s">
        <v>94</v>
      </c>
      <c r="K68" s="105" t="s">
        <v>288</v>
      </c>
    </row>
    <row r="69" spans="1:11" x14ac:dyDescent="0.25">
      <c r="A69" s="105" t="s">
        <v>50</v>
      </c>
      <c r="B69" s="105" t="s">
        <v>94</v>
      </c>
      <c r="C69" s="105" t="s">
        <v>491</v>
      </c>
      <c r="D69" s="105" t="s">
        <v>164</v>
      </c>
      <c r="E69" s="105" t="s">
        <v>333</v>
      </c>
      <c r="F69" s="105">
        <v>161688</v>
      </c>
      <c r="G69" s="105" t="s">
        <v>82</v>
      </c>
      <c r="H69" s="105">
        <v>1010128</v>
      </c>
      <c r="I69" s="105" t="s">
        <v>469</v>
      </c>
      <c r="J69" s="105" t="s">
        <v>94</v>
      </c>
      <c r="K69" s="105" t="s">
        <v>288</v>
      </c>
    </row>
    <row r="70" spans="1:11" x14ac:dyDescent="0.25">
      <c r="A70" s="105" t="s">
        <v>50</v>
      </c>
      <c r="B70" s="105" t="s">
        <v>94</v>
      </c>
      <c r="C70" s="105" t="s">
        <v>492</v>
      </c>
      <c r="D70" s="105" t="s">
        <v>164</v>
      </c>
      <c r="E70" s="105" t="s">
        <v>313</v>
      </c>
      <c r="F70" s="105">
        <v>161688</v>
      </c>
      <c r="G70" s="105" t="s">
        <v>271</v>
      </c>
      <c r="H70" s="105">
        <v>1010623</v>
      </c>
      <c r="I70" s="105" t="s">
        <v>469</v>
      </c>
      <c r="J70" s="105" t="s">
        <v>94</v>
      </c>
      <c r="K70" s="105" t="s">
        <v>288</v>
      </c>
    </row>
    <row r="71" spans="1:11" x14ac:dyDescent="0.25">
      <c r="A71" s="105" t="s">
        <v>50</v>
      </c>
      <c r="B71" s="105" t="s">
        <v>94</v>
      </c>
      <c r="C71" s="105" t="s">
        <v>574</v>
      </c>
      <c r="D71" s="105" t="s">
        <v>165</v>
      </c>
      <c r="E71" s="105" t="s">
        <v>313</v>
      </c>
      <c r="F71" s="105">
        <v>400725</v>
      </c>
      <c r="G71" s="105" t="s">
        <v>82</v>
      </c>
      <c r="H71" s="105">
        <v>1009655</v>
      </c>
      <c r="I71" s="105" t="s">
        <v>94</v>
      </c>
      <c r="J71" s="105" t="s">
        <v>94</v>
      </c>
      <c r="K71" s="105" t="s">
        <v>288</v>
      </c>
    </row>
    <row r="72" spans="1:11" x14ac:dyDescent="0.25">
      <c r="A72" s="102" t="s">
        <v>50</v>
      </c>
      <c r="B72" s="102" t="s">
        <v>96</v>
      </c>
      <c r="C72" s="102" t="s">
        <v>472</v>
      </c>
      <c r="D72" s="102" t="s">
        <v>166</v>
      </c>
      <c r="E72" s="102" t="s">
        <v>289</v>
      </c>
      <c r="F72" s="102">
        <v>160416</v>
      </c>
      <c r="G72" s="102" t="s">
        <v>271</v>
      </c>
      <c r="H72" s="102">
        <v>1811436</v>
      </c>
      <c r="I72" s="102" t="s">
        <v>471</v>
      </c>
      <c r="J72" s="102" t="s">
        <v>96</v>
      </c>
      <c r="K72" s="102" t="s">
        <v>288</v>
      </c>
    </row>
    <row r="73" spans="1:11" x14ac:dyDescent="0.25">
      <c r="A73" s="105" t="s">
        <v>50</v>
      </c>
      <c r="B73" s="105" t="s">
        <v>96</v>
      </c>
      <c r="C73" s="105" t="s">
        <v>473</v>
      </c>
      <c r="D73" s="105" t="s">
        <v>166</v>
      </c>
      <c r="E73" s="105" t="s">
        <v>295</v>
      </c>
      <c r="F73" s="105">
        <v>160416</v>
      </c>
      <c r="G73" s="105" t="s">
        <v>82</v>
      </c>
      <c r="H73" s="105">
        <v>1811500</v>
      </c>
      <c r="I73" s="105" t="s">
        <v>471</v>
      </c>
      <c r="J73" s="105" t="s">
        <v>96</v>
      </c>
      <c r="K73" s="105" t="s">
        <v>288</v>
      </c>
    </row>
    <row r="74" spans="1:11" x14ac:dyDescent="0.25">
      <c r="A74" s="102" t="s">
        <v>50</v>
      </c>
      <c r="B74" s="102" t="s">
        <v>96</v>
      </c>
      <c r="C74" s="102" t="s">
        <v>474</v>
      </c>
      <c r="D74" s="102" t="s">
        <v>167</v>
      </c>
      <c r="E74" s="102" t="s">
        <v>290</v>
      </c>
      <c r="F74" s="102">
        <v>160635</v>
      </c>
      <c r="G74" s="102" t="s">
        <v>82</v>
      </c>
      <c r="H74" s="102">
        <v>1823615</v>
      </c>
      <c r="I74" s="102" t="s">
        <v>96</v>
      </c>
      <c r="J74" s="102" t="s">
        <v>96</v>
      </c>
      <c r="K74" s="102" t="s">
        <v>288</v>
      </c>
    </row>
    <row r="75" spans="1:11" x14ac:dyDescent="0.25">
      <c r="A75" s="105" t="s">
        <v>50</v>
      </c>
      <c r="B75" s="105" t="s">
        <v>96</v>
      </c>
      <c r="C75" s="105" t="s">
        <v>475</v>
      </c>
      <c r="D75" s="105" t="s">
        <v>167</v>
      </c>
      <c r="E75" s="105" t="s">
        <v>290</v>
      </c>
      <c r="F75" s="105">
        <v>160635</v>
      </c>
      <c r="G75" s="105" t="s">
        <v>271</v>
      </c>
      <c r="H75" s="105">
        <v>1823962</v>
      </c>
      <c r="I75" s="105" t="s">
        <v>96</v>
      </c>
      <c r="J75" s="105" t="s">
        <v>96</v>
      </c>
      <c r="K75" s="105" t="s">
        <v>288</v>
      </c>
    </row>
    <row r="76" spans="1:11" x14ac:dyDescent="0.25">
      <c r="A76" s="105" t="s">
        <v>50</v>
      </c>
      <c r="B76" s="105" t="s">
        <v>96</v>
      </c>
      <c r="C76" s="105" t="s">
        <v>494</v>
      </c>
      <c r="D76" s="105" t="s">
        <v>168</v>
      </c>
      <c r="E76" s="105" t="s">
        <v>296</v>
      </c>
      <c r="F76" s="105">
        <v>161706</v>
      </c>
      <c r="G76" s="105" t="s">
        <v>82</v>
      </c>
      <c r="H76" s="105">
        <v>1802221</v>
      </c>
      <c r="I76" s="105" t="s">
        <v>493</v>
      </c>
      <c r="J76" s="105" t="s">
        <v>96</v>
      </c>
      <c r="K76" s="105" t="s">
        <v>288</v>
      </c>
    </row>
    <row r="77" spans="1:11" x14ac:dyDescent="0.25">
      <c r="A77" s="105" t="s">
        <v>50</v>
      </c>
      <c r="B77" s="105" t="s">
        <v>96</v>
      </c>
      <c r="C77" s="105" t="s">
        <v>495</v>
      </c>
      <c r="D77" s="105" t="s">
        <v>168</v>
      </c>
      <c r="E77" s="105" t="s">
        <v>302</v>
      </c>
      <c r="F77" s="105">
        <v>161706</v>
      </c>
      <c r="G77" s="105" t="s">
        <v>82</v>
      </c>
      <c r="H77" s="105">
        <v>1802519</v>
      </c>
      <c r="I77" s="105" t="s">
        <v>493</v>
      </c>
      <c r="J77" s="105" t="s">
        <v>96</v>
      </c>
      <c r="K77" s="105" t="s">
        <v>288</v>
      </c>
    </row>
    <row r="78" spans="1:11" x14ac:dyDescent="0.25">
      <c r="A78" s="102" t="s">
        <v>50</v>
      </c>
      <c r="B78" s="102" t="s">
        <v>96</v>
      </c>
      <c r="C78" s="102" t="s">
        <v>496</v>
      </c>
      <c r="D78" s="102" t="s">
        <v>168</v>
      </c>
      <c r="E78" s="102" t="s">
        <v>313</v>
      </c>
      <c r="F78" s="102">
        <v>161706</v>
      </c>
      <c r="G78" s="102" t="s">
        <v>271</v>
      </c>
      <c r="H78" s="102">
        <v>1802998</v>
      </c>
      <c r="I78" s="102" t="s">
        <v>493</v>
      </c>
      <c r="J78" s="102" t="s">
        <v>96</v>
      </c>
      <c r="K78" s="102" t="s">
        <v>288</v>
      </c>
    </row>
    <row r="79" spans="1:11" x14ac:dyDescent="0.25">
      <c r="A79" s="105" t="s">
        <v>50</v>
      </c>
      <c r="B79" s="105" t="s">
        <v>96</v>
      </c>
      <c r="C79" s="105" t="s">
        <v>498</v>
      </c>
      <c r="D79" s="105" t="s">
        <v>169</v>
      </c>
      <c r="E79" s="105" t="s">
        <v>302</v>
      </c>
      <c r="F79" s="105">
        <v>161858</v>
      </c>
      <c r="G79" s="105" t="s">
        <v>82</v>
      </c>
      <c r="H79" s="105">
        <v>1823120</v>
      </c>
      <c r="I79" s="105" t="s">
        <v>96</v>
      </c>
      <c r="J79" s="105" t="s">
        <v>96</v>
      </c>
      <c r="K79" s="105" t="s">
        <v>288</v>
      </c>
    </row>
    <row r="80" spans="1:11" x14ac:dyDescent="0.25">
      <c r="A80" s="105" t="s">
        <v>50</v>
      </c>
      <c r="B80" s="105" t="s">
        <v>96</v>
      </c>
      <c r="C80" s="105" t="s">
        <v>499</v>
      </c>
      <c r="D80" s="105" t="s">
        <v>169</v>
      </c>
      <c r="E80" s="105" t="s">
        <v>296</v>
      </c>
      <c r="F80" s="105">
        <v>161858</v>
      </c>
      <c r="G80" s="105" t="s">
        <v>271</v>
      </c>
      <c r="H80" s="105">
        <v>1823994</v>
      </c>
      <c r="I80" s="105" t="s">
        <v>96</v>
      </c>
      <c r="J80" s="105" t="s">
        <v>96</v>
      </c>
      <c r="K80" s="105" t="s">
        <v>288</v>
      </c>
    </row>
    <row r="81" spans="1:11" x14ac:dyDescent="0.25">
      <c r="A81" s="105" t="s">
        <v>50</v>
      </c>
      <c r="B81" s="105" t="s">
        <v>96</v>
      </c>
      <c r="C81" s="105" t="s">
        <v>500</v>
      </c>
      <c r="D81" s="105" t="s">
        <v>170</v>
      </c>
      <c r="E81" s="105" t="s">
        <v>290</v>
      </c>
      <c r="F81" s="105">
        <v>161883</v>
      </c>
      <c r="G81" s="105" t="s">
        <v>82</v>
      </c>
      <c r="H81" s="105">
        <v>1822353</v>
      </c>
      <c r="I81" s="105" t="s">
        <v>501</v>
      </c>
      <c r="J81" s="105" t="s">
        <v>96</v>
      </c>
      <c r="K81" s="105" t="s">
        <v>288</v>
      </c>
    </row>
    <row r="82" spans="1:11" x14ac:dyDescent="0.25">
      <c r="A82" s="102" t="s">
        <v>50</v>
      </c>
      <c r="B82" s="102" t="s">
        <v>96</v>
      </c>
      <c r="C82" s="102" t="s">
        <v>502</v>
      </c>
      <c r="D82" s="102" t="s">
        <v>170</v>
      </c>
      <c r="E82" s="102" t="s">
        <v>292</v>
      </c>
      <c r="F82" s="102">
        <v>161883</v>
      </c>
      <c r="G82" s="102" t="s">
        <v>271</v>
      </c>
      <c r="H82" s="102">
        <v>1822366</v>
      </c>
      <c r="I82" s="102" t="s">
        <v>501</v>
      </c>
      <c r="J82" s="102" t="s">
        <v>96</v>
      </c>
      <c r="K82" s="102" t="s">
        <v>288</v>
      </c>
    </row>
    <row r="83" spans="1:11" x14ac:dyDescent="0.25">
      <c r="A83" s="102" t="s">
        <v>43</v>
      </c>
      <c r="B83" s="102" t="s">
        <v>99</v>
      </c>
      <c r="C83" s="102" t="s">
        <v>548</v>
      </c>
      <c r="D83" s="102" t="s">
        <v>171</v>
      </c>
      <c r="E83" s="102" t="s">
        <v>313</v>
      </c>
      <c r="F83" s="102">
        <v>171827</v>
      </c>
      <c r="G83" s="102" t="s">
        <v>271</v>
      </c>
      <c r="H83" s="102">
        <v>1110069</v>
      </c>
      <c r="I83" s="102" t="s">
        <v>304</v>
      </c>
      <c r="J83" s="102" t="s">
        <v>102</v>
      </c>
      <c r="K83" s="102" t="s">
        <v>288</v>
      </c>
    </row>
    <row r="84" spans="1:11" x14ac:dyDescent="0.25">
      <c r="A84" s="105" t="s">
        <v>43</v>
      </c>
      <c r="B84" s="105" t="s">
        <v>99</v>
      </c>
      <c r="C84" s="105" t="s">
        <v>549</v>
      </c>
      <c r="D84" s="105" t="s">
        <v>171</v>
      </c>
      <c r="E84" s="105" t="s">
        <v>333</v>
      </c>
      <c r="F84" s="105">
        <v>171827</v>
      </c>
      <c r="G84" s="105" t="s">
        <v>82</v>
      </c>
      <c r="H84" s="105">
        <v>1110170</v>
      </c>
      <c r="I84" s="105" t="s">
        <v>304</v>
      </c>
      <c r="J84" s="105" t="s">
        <v>102</v>
      </c>
      <c r="K84" s="105" t="s">
        <v>288</v>
      </c>
    </row>
    <row r="85" spans="1:11" x14ac:dyDescent="0.25">
      <c r="A85" s="105" t="s">
        <v>43</v>
      </c>
      <c r="B85" s="105" t="s">
        <v>126</v>
      </c>
      <c r="C85" s="105" t="s">
        <v>516</v>
      </c>
      <c r="D85" s="105" t="s">
        <v>172</v>
      </c>
      <c r="E85" s="105" t="s">
        <v>333</v>
      </c>
      <c r="F85" s="105">
        <v>170501</v>
      </c>
      <c r="G85" s="105" t="s">
        <v>271</v>
      </c>
      <c r="H85" s="105">
        <v>1414553</v>
      </c>
      <c r="I85" s="105" t="s">
        <v>515</v>
      </c>
      <c r="J85" s="105" t="s">
        <v>294</v>
      </c>
      <c r="K85" s="105" t="s">
        <v>288</v>
      </c>
    </row>
    <row r="86" spans="1:11" x14ac:dyDescent="0.25">
      <c r="A86" s="105" t="s">
        <v>43</v>
      </c>
      <c r="B86" s="105" t="s">
        <v>126</v>
      </c>
      <c r="C86" s="105" t="s">
        <v>173</v>
      </c>
      <c r="D86" s="105" t="s">
        <v>173</v>
      </c>
      <c r="E86" s="105" t="s">
        <v>317</v>
      </c>
      <c r="F86" s="105">
        <v>800476</v>
      </c>
      <c r="G86" s="105" t="s">
        <v>82</v>
      </c>
      <c r="H86" s="105">
        <v>1421117</v>
      </c>
      <c r="I86" s="105" t="s">
        <v>293</v>
      </c>
      <c r="J86" s="105" t="s">
        <v>294</v>
      </c>
      <c r="K86" s="105" t="s">
        <v>589</v>
      </c>
    </row>
    <row r="87" spans="1:11" x14ac:dyDescent="0.25">
      <c r="A87" s="105" t="s">
        <v>43</v>
      </c>
      <c r="B87" s="105" t="s">
        <v>127</v>
      </c>
      <c r="C87" s="105" t="s">
        <v>541</v>
      </c>
      <c r="D87" s="105" t="s">
        <v>174</v>
      </c>
      <c r="E87" s="105" t="s">
        <v>290</v>
      </c>
      <c r="F87" s="105">
        <v>171360</v>
      </c>
      <c r="G87" s="105" t="s">
        <v>271</v>
      </c>
      <c r="H87" s="105">
        <v>1106812</v>
      </c>
      <c r="I87" s="105" t="s">
        <v>102</v>
      </c>
      <c r="J87" s="105" t="s">
        <v>102</v>
      </c>
      <c r="K87" s="105" t="s">
        <v>288</v>
      </c>
    </row>
    <row r="88" spans="1:11" x14ac:dyDescent="0.25">
      <c r="A88" s="102" t="s">
        <v>43</v>
      </c>
      <c r="B88" s="102" t="s">
        <v>127</v>
      </c>
      <c r="C88" s="102" t="s">
        <v>588</v>
      </c>
      <c r="D88" s="102" t="s">
        <v>175</v>
      </c>
      <c r="E88" s="102" t="s">
        <v>433</v>
      </c>
      <c r="F88" s="102">
        <v>404652</v>
      </c>
      <c r="G88" s="102" t="s">
        <v>82</v>
      </c>
      <c r="H88" s="102">
        <v>1106623</v>
      </c>
      <c r="I88" s="102" t="s">
        <v>102</v>
      </c>
      <c r="J88" s="102" t="s">
        <v>102</v>
      </c>
      <c r="K88" s="102" t="s">
        <v>288</v>
      </c>
    </row>
    <row r="89" spans="1:11" x14ac:dyDescent="0.25">
      <c r="A89" s="102" t="s">
        <v>43</v>
      </c>
      <c r="B89" s="102" t="s">
        <v>127</v>
      </c>
      <c r="C89" s="102" t="s">
        <v>176</v>
      </c>
      <c r="D89" s="102" t="s">
        <v>176</v>
      </c>
      <c r="E89" s="102" t="s">
        <v>490</v>
      </c>
      <c r="F89" s="102">
        <v>505195</v>
      </c>
      <c r="G89" s="102" t="s">
        <v>82</v>
      </c>
      <c r="H89" s="102">
        <v>1106504</v>
      </c>
      <c r="I89" s="102" t="s">
        <v>102</v>
      </c>
      <c r="J89" s="102" t="s">
        <v>102</v>
      </c>
      <c r="K89" s="102" t="s">
        <v>589</v>
      </c>
    </row>
    <row r="90" spans="1:11" x14ac:dyDescent="0.25">
      <c r="A90" s="102" t="s">
        <v>43</v>
      </c>
      <c r="B90" s="102" t="s">
        <v>104</v>
      </c>
      <c r="C90" s="102" t="s">
        <v>518</v>
      </c>
      <c r="D90" s="102" t="s">
        <v>177</v>
      </c>
      <c r="E90" s="102" t="s">
        <v>416</v>
      </c>
      <c r="F90" s="102">
        <v>170781</v>
      </c>
      <c r="G90" s="102" t="s">
        <v>271</v>
      </c>
      <c r="H90" s="102">
        <v>1114316</v>
      </c>
      <c r="I90" s="102" t="s">
        <v>506</v>
      </c>
      <c r="J90" s="102" t="s">
        <v>102</v>
      </c>
      <c r="K90" s="102" t="s">
        <v>288</v>
      </c>
    </row>
    <row r="91" spans="1:11" x14ac:dyDescent="0.25">
      <c r="A91" s="105" t="s">
        <v>43</v>
      </c>
      <c r="B91" s="105" t="s">
        <v>104</v>
      </c>
      <c r="C91" s="105" t="s">
        <v>519</v>
      </c>
      <c r="D91" s="105" t="s">
        <v>177</v>
      </c>
      <c r="E91" s="105" t="s">
        <v>296</v>
      </c>
      <c r="F91" s="105">
        <v>170781</v>
      </c>
      <c r="G91" s="105" t="s">
        <v>82</v>
      </c>
      <c r="H91" s="105">
        <v>1114780</v>
      </c>
      <c r="I91" s="105" t="s">
        <v>506</v>
      </c>
      <c r="J91" s="105" t="s">
        <v>102</v>
      </c>
      <c r="K91" s="105" t="s">
        <v>288</v>
      </c>
    </row>
    <row r="92" spans="1:11" x14ac:dyDescent="0.25">
      <c r="A92" s="102" t="s">
        <v>43</v>
      </c>
      <c r="B92" s="102" t="s">
        <v>104</v>
      </c>
      <c r="C92" s="102" t="s">
        <v>520</v>
      </c>
      <c r="D92" s="102" t="s">
        <v>178</v>
      </c>
      <c r="E92" s="102" t="s">
        <v>289</v>
      </c>
      <c r="F92" s="102">
        <v>170800</v>
      </c>
      <c r="G92" s="102" t="s">
        <v>271</v>
      </c>
      <c r="H92" s="102">
        <v>1114761</v>
      </c>
      <c r="I92" s="102" t="s">
        <v>506</v>
      </c>
      <c r="J92" s="102" t="s">
        <v>102</v>
      </c>
      <c r="K92" s="102" t="s">
        <v>288</v>
      </c>
    </row>
    <row r="93" spans="1:11" x14ac:dyDescent="0.25">
      <c r="A93" s="105" t="s">
        <v>43</v>
      </c>
      <c r="B93" s="105" t="s">
        <v>104</v>
      </c>
      <c r="C93" s="105" t="s">
        <v>551</v>
      </c>
      <c r="D93" s="105" t="s">
        <v>179</v>
      </c>
      <c r="E93" s="105" t="s">
        <v>296</v>
      </c>
      <c r="F93" s="105">
        <v>171840</v>
      </c>
      <c r="G93" s="105" t="s">
        <v>271</v>
      </c>
      <c r="H93" s="105">
        <v>1107632</v>
      </c>
      <c r="I93" s="105" t="s">
        <v>532</v>
      </c>
      <c r="J93" s="105" t="s">
        <v>102</v>
      </c>
      <c r="K93" s="105" t="s">
        <v>288</v>
      </c>
    </row>
    <row r="94" spans="1:11" x14ac:dyDescent="0.25">
      <c r="A94" s="102" t="s">
        <v>43</v>
      </c>
      <c r="B94" s="102" t="s">
        <v>104</v>
      </c>
      <c r="C94" s="102" t="s">
        <v>552</v>
      </c>
      <c r="D94" s="102" t="s">
        <v>180</v>
      </c>
      <c r="E94" s="102" t="s">
        <v>333</v>
      </c>
      <c r="F94" s="102">
        <v>171864</v>
      </c>
      <c r="G94" s="102" t="s">
        <v>82</v>
      </c>
      <c r="H94" s="102">
        <v>1114540</v>
      </c>
      <c r="I94" s="102" t="s">
        <v>506</v>
      </c>
      <c r="J94" s="102" t="s">
        <v>102</v>
      </c>
      <c r="K94" s="102" t="s">
        <v>288</v>
      </c>
    </row>
    <row r="95" spans="1:11" x14ac:dyDescent="0.25">
      <c r="A95" s="105" t="s">
        <v>43</v>
      </c>
      <c r="B95" s="105" t="s">
        <v>104</v>
      </c>
      <c r="C95" s="105" t="s">
        <v>553</v>
      </c>
      <c r="D95" s="105" t="s">
        <v>180</v>
      </c>
      <c r="E95" s="105" t="s">
        <v>292</v>
      </c>
      <c r="F95" s="105">
        <v>171864</v>
      </c>
      <c r="G95" s="105" t="s">
        <v>271</v>
      </c>
      <c r="H95" s="105">
        <v>1114874</v>
      </c>
      <c r="I95" s="105" t="s">
        <v>506</v>
      </c>
      <c r="J95" s="105" t="s">
        <v>102</v>
      </c>
      <c r="K95" s="105" t="s">
        <v>288</v>
      </c>
    </row>
    <row r="96" spans="1:11" x14ac:dyDescent="0.25">
      <c r="A96" s="102" t="s">
        <v>43</v>
      </c>
      <c r="B96" s="102" t="s">
        <v>104</v>
      </c>
      <c r="C96" s="102" t="s">
        <v>554</v>
      </c>
      <c r="D96" s="102" t="s">
        <v>181</v>
      </c>
      <c r="E96" s="102" t="s">
        <v>296</v>
      </c>
      <c r="F96" s="102">
        <v>171918</v>
      </c>
      <c r="G96" s="102" t="s">
        <v>271</v>
      </c>
      <c r="H96" s="102">
        <v>1107756</v>
      </c>
      <c r="I96" s="102" t="s">
        <v>532</v>
      </c>
      <c r="J96" s="102" t="s">
        <v>102</v>
      </c>
      <c r="K96" s="102" t="s">
        <v>288</v>
      </c>
    </row>
    <row r="97" spans="1:11" x14ac:dyDescent="0.25">
      <c r="A97" s="102" t="s">
        <v>43</v>
      </c>
      <c r="B97" s="102" t="s">
        <v>104</v>
      </c>
      <c r="C97" s="102" t="s">
        <v>555</v>
      </c>
      <c r="D97" s="102" t="s">
        <v>182</v>
      </c>
      <c r="E97" s="102" t="s">
        <v>290</v>
      </c>
      <c r="F97" s="102">
        <v>171992</v>
      </c>
      <c r="G97" s="102" t="s">
        <v>271</v>
      </c>
      <c r="H97" s="102">
        <v>1107251</v>
      </c>
      <c r="I97" s="102" t="s">
        <v>532</v>
      </c>
      <c r="J97" s="102" t="s">
        <v>102</v>
      </c>
      <c r="K97" s="102" t="s">
        <v>288</v>
      </c>
    </row>
    <row r="98" spans="1:11" x14ac:dyDescent="0.25">
      <c r="A98" s="102" t="s">
        <v>43</v>
      </c>
      <c r="B98" s="102" t="s">
        <v>104</v>
      </c>
      <c r="C98" s="102" t="s">
        <v>556</v>
      </c>
      <c r="D98" s="102" t="s">
        <v>183</v>
      </c>
      <c r="E98" s="102" t="s">
        <v>296</v>
      </c>
      <c r="F98" s="102">
        <v>172078</v>
      </c>
      <c r="G98" s="102" t="s">
        <v>271</v>
      </c>
      <c r="H98" s="102">
        <v>1107838</v>
      </c>
      <c r="I98" s="102" t="s">
        <v>534</v>
      </c>
      <c r="J98" s="102" t="s">
        <v>102</v>
      </c>
      <c r="K98" s="102" t="s">
        <v>288</v>
      </c>
    </row>
    <row r="99" spans="1:11" x14ac:dyDescent="0.25">
      <c r="A99" s="102" t="s">
        <v>43</v>
      </c>
      <c r="B99" s="102" t="s">
        <v>106</v>
      </c>
      <c r="C99" s="102" t="s">
        <v>509</v>
      </c>
      <c r="D99" s="102" t="s">
        <v>184</v>
      </c>
      <c r="E99" s="102" t="s">
        <v>317</v>
      </c>
      <c r="F99" s="102">
        <v>170112</v>
      </c>
      <c r="G99" s="102" t="s">
        <v>271</v>
      </c>
      <c r="H99" s="102">
        <v>1109406</v>
      </c>
      <c r="I99" s="102" t="s">
        <v>303</v>
      </c>
      <c r="J99" s="102" t="s">
        <v>102</v>
      </c>
      <c r="K99" s="102" t="s">
        <v>288</v>
      </c>
    </row>
    <row r="100" spans="1:11" x14ac:dyDescent="0.25">
      <c r="A100" s="105" t="s">
        <v>43</v>
      </c>
      <c r="B100" s="105" t="s">
        <v>106</v>
      </c>
      <c r="C100" s="105" t="s">
        <v>539</v>
      </c>
      <c r="D100" s="105" t="s">
        <v>185</v>
      </c>
      <c r="E100" s="105" t="s">
        <v>292</v>
      </c>
      <c r="F100" s="105">
        <v>171335</v>
      </c>
      <c r="G100" s="105" t="s">
        <v>271</v>
      </c>
      <c r="H100" s="105">
        <v>1012003</v>
      </c>
      <c r="I100" s="105" t="s">
        <v>538</v>
      </c>
      <c r="J100" s="105" t="s">
        <v>94</v>
      </c>
      <c r="K100" s="105" t="s">
        <v>288</v>
      </c>
    </row>
    <row r="101" spans="1:11" x14ac:dyDescent="0.25">
      <c r="A101" s="102" t="s">
        <v>43</v>
      </c>
      <c r="B101" s="102" t="s">
        <v>106</v>
      </c>
      <c r="C101" s="102" t="s">
        <v>542</v>
      </c>
      <c r="D101" s="102" t="s">
        <v>186</v>
      </c>
      <c r="E101" s="102" t="s">
        <v>289</v>
      </c>
      <c r="F101" s="102">
        <v>171438</v>
      </c>
      <c r="G101" s="102" t="s">
        <v>271</v>
      </c>
      <c r="H101" s="102">
        <v>1001951</v>
      </c>
      <c r="I101" s="102" t="s">
        <v>507</v>
      </c>
      <c r="J101" s="102" t="s">
        <v>94</v>
      </c>
      <c r="K101" s="102" t="s">
        <v>288</v>
      </c>
    </row>
    <row r="102" spans="1:11" x14ac:dyDescent="0.25">
      <c r="A102" s="102" t="s">
        <v>43</v>
      </c>
      <c r="B102" s="102" t="s">
        <v>106</v>
      </c>
      <c r="C102" s="102" t="s">
        <v>543</v>
      </c>
      <c r="D102" s="102" t="s">
        <v>187</v>
      </c>
      <c r="E102" s="102" t="s">
        <v>296</v>
      </c>
      <c r="F102" s="102">
        <v>171505</v>
      </c>
      <c r="G102" s="102" t="s">
        <v>271</v>
      </c>
      <c r="H102" s="102">
        <v>1109507</v>
      </c>
      <c r="I102" s="102" t="s">
        <v>303</v>
      </c>
      <c r="J102" s="102" t="s">
        <v>102</v>
      </c>
      <c r="K102" s="102" t="s">
        <v>288</v>
      </c>
    </row>
    <row r="103" spans="1:11" x14ac:dyDescent="0.25">
      <c r="A103" s="105" t="s">
        <v>43</v>
      </c>
      <c r="B103" s="105" t="s">
        <v>106</v>
      </c>
      <c r="C103" s="105" t="s">
        <v>544</v>
      </c>
      <c r="D103" s="105" t="s">
        <v>188</v>
      </c>
      <c r="E103" s="105" t="s">
        <v>313</v>
      </c>
      <c r="F103" s="105">
        <v>171517</v>
      </c>
      <c r="G103" s="105" t="s">
        <v>271</v>
      </c>
      <c r="H103" s="105">
        <v>1113277</v>
      </c>
      <c r="I103" s="105" t="s">
        <v>517</v>
      </c>
      <c r="J103" s="105" t="s">
        <v>102</v>
      </c>
      <c r="K103" s="105" t="s">
        <v>288</v>
      </c>
    </row>
    <row r="104" spans="1:11" x14ac:dyDescent="0.25">
      <c r="A104" s="102" t="s">
        <v>43</v>
      </c>
      <c r="B104" s="102" t="s">
        <v>106</v>
      </c>
      <c r="C104" s="102" t="s">
        <v>545</v>
      </c>
      <c r="D104" s="102" t="s">
        <v>188</v>
      </c>
      <c r="E104" s="102" t="s">
        <v>295</v>
      </c>
      <c r="F104" s="102">
        <v>171517</v>
      </c>
      <c r="G104" s="102" t="s">
        <v>82</v>
      </c>
      <c r="H104" s="102">
        <v>1113335</v>
      </c>
      <c r="I104" s="102" t="s">
        <v>517</v>
      </c>
      <c r="J104" s="102" t="s">
        <v>102</v>
      </c>
      <c r="K104" s="102" t="s">
        <v>288</v>
      </c>
    </row>
    <row r="105" spans="1:11" x14ac:dyDescent="0.25">
      <c r="A105" s="105" t="s">
        <v>43</v>
      </c>
      <c r="B105" s="105" t="s">
        <v>106</v>
      </c>
      <c r="C105" s="105" t="s">
        <v>561</v>
      </c>
      <c r="D105" s="105" t="s">
        <v>189</v>
      </c>
      <c r="E105" s="105" t="s">
        <v>313</v>
      </c>
      <c r="F105" s="105">
        <v>172170</v>
      </c>
      <c r="G105" s="105" t="s">
        <v>271</v>
      </c>
      <c r="H105" s="105">
        <v>1006002</v>
      </c>
      <c r="I105" s="105" t="s">
        <v>512</v>
      </c>
      <c r="J105" s="105" t="s">
        <v>94</v>
      </c>
      <c r="K105" s="105" t="s">
        <v>288</v>
      </c>
    </row>
    <row r="106" spans="1:11" x14ac:dyDescent="0.25">
      <c r="A106" s="105" t="s">
        <v>43</v>
      </c>
      <c r="B106" s="105" t="s">
        <v>106</v>
      </c>
      <c r="C106" s="105" t="s">
        <v>562</v>
      </c>
      <c r="D106" s="105" t="s">
        <v>189</v>
      </c>
      <c r="E106" s="105" t="s">
        <v>333</v>
      </c>
      <c r="F106" s="105">
        <v>172170</v>
      </c>
      <c r="G106" s="105" t="s">
        <v>82</v>
      </c>
      <c r="H106" s="105">
        <v>1006719</v>
      </c>
      <c r="I106" s="105" t="s">
        <v>512</v>
      </c>
      <c r="J106" s="105" t="s">
        <v>94</v>
      </c>
      <c r="K106" s="105" t="s">
        <v>288</v>
      </c>
    </row>
    <row r="107" spans="1:11" x14ac:dyDescent="0.25">
      <c r="A107" s="102" t="s">
        <v>43</v>
      </c>
      <c r="B107" s="102" t="s">
        <v>106</v>
      </c>
      <c r="C107" s="102" t="s">
        <v>568</v>
      </c>
      <c r="D107" s="102" t="s">
        <v>190</v>
      </c>
      <c r="E107" s="102" t="s">
        <v>298</v>
      </c>
      <c r="F107" s="102">
        <v>172364</v>
      </c>
      <c r="G107" s="102" t="s">
        <v>271</v>
      </c>
      <c r="H107" s="102">
        <v>1112383</v>
      </c>
      <c r="I107" s="102" t="s">
        <v>567</v>
      </c>
      <c r="J107" s="102" t="s">
        <v>102</v>
      </c>
      <c r="K107" s="102" t="s">
        <v>288</v>
      </c>
    </row>
    <row r="108" spans="1:11" x14ac:dyDescent="0.25">
      <c r="A108" s="102" t="s">
        <v>43</v>
      </c>
      <c r="B108" s="102" t="s">
        <v>106</v>
      </c>
      <c r="C108" s="102" t="s">
        <v>569</v>
      </c>
      <c r="D108" s="102" t="s">
        <v>191</v>
      </c>
      <c r="E108" s="102" t="s">
        <v>290</v>
      </c>
      <c r="F108" s="102">
        <v>172480</v>
      </c>
      <c r="G108" s="102" t="s">
        <v>82</v>
      </c>
      <c r="H108" s="102">
        <v>1001204</v>
      </c>
      <c r="I108" s="102" t="s">
        <v>507</v>
      </c>
      <c r="J108" s="102" t="s">
        <v>94</v>
      </c>
      <c r="K108" s="102" t="s">
        <v>288</v>
      </c>
    </row>
    <row r="109" spans="1:11" x14ac:dyDescent="0.25">
      <c r="A109" s="102" t="s">
        <v>43</v>
      </c>
      <c r="B109" s="102" t="s">
        <v>106</v>
      </c>
      <c r="C109" s="102" t="s">
        <v>570</v>
      </c>
      <c r="D109" s="102" t="s">
        <v>191</v>
      </c>
      <c r="E109" s="102" t="s">
        <v>301</v>
      </c>
      <c r="F109" s="102">
        <v>172480</v>
      </c>
      <c r="G109" s="102" t="s">
        <v>271</v>
      </c>
      <c r="H109" s="102">
        <v>1001415</v>
      </c>
      <c r="I109" s="102" t="s">
        <v>507</v>
      </c>
      <c r="J109" s="102" t="s">
        <v>94</v>
      </c>
      <c r="K109" s="102" t="s">
        <v>288</v>
      </c>
    </row>
    <row r="110" spans="1:11" x14ac:dyDescent="0.25">
      <c r="A110" s="102" t="s">
        <v>43</v>
      </c>
      <c r="B110" s="102" t="s">
        <v>106</v>
      </c>
      <c r="C110" s="102" t="s">
        <v>571</v>
      </c>
      <c r="D110" s="102" t="s">
        <v>191</v>
      </c>
      <c r="E110" s="102" t="s">
        <v>296</v>
      </c>
      <c r="F110" s="102">
        <v>172480</v>
      </c>
      <c r="G110" s="102" t="s">
        <v>82</v>
      </c>
      <c r="H110" s="102">
        <v>1001452</v>
      </c>
      <c r="I110" s="102" t="s">
        <v>507</v>
      </c>
      <c r="J110" s="102" t="s">
        <v>94</v>
      </c>
      <c r="K110" s="102" t="s">
        <v>288</v>
      </c>
    </row>
    <row r="111" spans="1:11" x14ac:dyDescent="0.25">
      <c r="A111" s="105" t="s">
        <v>43</v>
      </c>
      <c r="B111" s="105" t="s">
        <v>106</v>
      </c>
      <c r="C111" s="105" t="s">
        <v>572</v>
      </c>
      <c r="D111" s="105" t="s">
        <v>191</v>
      </c>
      <c r="E111" s="105" t="s">
        <v>416</v>
      </c>
      <c r="F111" s="105">
        <v>172480</v>
      </c>
      <c r="G111" s="105" t="s">
        <v>82</v>
      </c>
      <c r="H111" s="105">
        <v>1001811</v>
      </c>
      <c r="I111" s="105" t="s">
        <v>507</v>
      </c>
      <c r="J111" s="105" t="s">
        <v>94</v>
      </c>
      <c r="K111" s="105" t="s">
        <v>288</v>
      </c>
    </row>
    <row r="112" spans="1:11" x14ac:dyDescent="0.25">
      <c r="A112" s="102" t="s">
        <v>43</v>
      </c>
      <c r="B112" s="102" t="s">
        <v>106</v>
      </c>
      <c r="C112" s="102" t="s">
        <v>192</v>
      </c>
      <c r="D112" s="102" t="s">
        <v>192</v>
      </c>
      <c r="E112" s="102" t="s">
        <v>292</v>
      </c>
      <c r="F112" s="102">
        <v>803233</v>
      </c>
      <c r="G112" s="102" t="s">
        <v>82</v>
      </c>
      <c r="H112" s="102">
        <v>1001807</v>
      </c>
      <c r="I112" s="102" t="s">
        <v>507</v>
      </c>
      <c r="J112" s="102" t="s">
        <v>94</v>
      </c>
      <c r="K112" s="102" t="s">
        <v>589</v>
      </c>
    </row>
    <row r="113" spans="1:11" x14ac:dyDescent="0.25">
      <c r="A113" s="105" t="s">
        <v>43</v>
      </c>
      <c r="B113" s="105" t="s">
        <v>128</v>
      </c>
      <c r="C113" s="105" t="s">
        <v>297</v>
      </c>
      <c r="D113" s="105" t="s">
        <v>193</v>
      </c>
      <c r="E113" s="105" t="s">
        <v>298</v>
      </c>
      <c r="F113" s="105">
        <v>121216</v>
      </c>
      <c r="G113" s="105" t="s">
        <v>271</v>
      </c>
      <c r="H113" s="105">
        <v>1504723</v>
      </c>
      <c r="I113" s="105" t="s">
        <v>291</v>
      </c>
      <c r="J113" s="105" t="s">
        <v>108</v>
      </c>
      <c r="K113" s="105" t="s">
        <v>288</v>
      </c>
    </row>
    <row r="114" spans="1:11" x14ac:dyDescent="0.25">
      <c r="A114" s="105" t="s">
        <v>43</v>
      </c>
      <c r="B114" s="105" t="s">
        <v>128</v>
      </c>
      <c r="C114" s="105" t="s">
        <v>511</v>
      </c>
      <c r="D114" s="105" t="s">
        <v>194</v>
      </c>
      <c r="E114" s="105" t="s">
        <v>333</v>
      </c>
      <c r="F114" s="105">
        <v>170215</v>
      </c>
      <c r="G114" s="105" t="s">
        <v>271</v>
      </c>
      <c r="H114" s="105">
        <v>1503436</v>
      </c>
      <c r="I114" s="105" t="s">
        <v>510</v>
      </c>
      <c r="J114" s="105" t="s">
        <v>108</v>
      </c>
      <c r="K114" s="105" t="s">
        <v>288</v>
      </c>
    </row>
    <row r="115" spans="1:11" x14ac:dyDescent="0.25">
      <c r="A115" s="102" t="s">
        <v>43</v>
      </c>
      <c r="B115" s="102" t="s">
        <v>128</v>
      </c>
      <c r="C115" s="102" t="s">
        <v>522</v>
      </c>
      <c r="D115" s="102" t="s">
        <v>195</v>
      </c>
      <c r="E115" s="102" t="s">
        <v>292</v>
      </c>
      <c r="F115" s="102">
        <v>170902</v>
      </c>
      <c r="G115" s="102" t="s">
        <v>271</v>
      </c>
      <c r="H115" s="102">
        <v>1506137</v>
      </c>
      <c r="I115" s="102" t="s">
        <v>497</v>
      </c>
      <c r="J115" s="102" t="s">
        <v>108</v>
      </c>
      <c r="K115" s="102" t="s">
        <v>288</v>
      </c>
    </row>
    <row r="116" spans="1:11" x14ac:dyDescent="0.25">
      <c r="A116" s="102" t="s">
        <v>43</v>
      </c>
      <c r="B116" s="102" t="s">
        <v>128</v>
      </c>
      <c r="C116" s="102" t="s">
        <v>523</v>
      </c>
      <c r="D116" s="102" t="s">
        <v>195</v>
      </c>
      <c r="E116" s="102" t="s">
        <v>302</v>
      </c>
      <c r="F116" s="102">
        <v>170902</v>
      </c>
      <c r="G116" s="102" t="s">
        <v>82</v>
      </c>
      <c r="H116" s="102">
        <v>1506877</v>
      </c>
      <c r="I116" s="102" t="s">
        <v>497</v>
      </c>
      <c r="J116" s="102" t="s">
        <v>108</v>
      </c>
      <c r="K116" s="102" t="s">
        <v>288</v>
      </c>
    </row>
    <row r="117" spans="1:11" x14ac:dyDescent="0.25">
      <c r="A117" s="105" t="s">
        <v>43</v>
      </c>
      <c r="B117" s="105" t="s">
        <v>128</v>
      </c>
      <c r="C117" s="105" t="s">
        <v>524</v>
      </c>
      <c r="D117" s="105" t="s">
        <v>196</v>
      </c>
      <c r="E117" s="105" t="s">
        <v>298</v>
      </c>
      <c r="F117" s="105">
        <v>170940</v>
      </c>
      <c r="G117" s="105" t="s">
        <v>271</v>
      </c>
      <c r="H117" s="105">
        <v>1503523</v>
      </c>
      <c r="I117" s="105" t="s">
        <v>510</v>
      </c>
      <c r="J117" s="105" t="s">
        <v>108</v>
      </c>
      <c r="K117" s="105" t="s">
        <v>288</v>
      </c>
    </row>
    <row r="118" spans="1:11" x14ac:dyDescent="0.25">
      <c r="A118" s="102" t="s">
        <v>43</v>
      </c>
      <c r="B118" s="102" t="s">
        <v>128</v>
      </c>
      <c r="C118" s="102" t="s">
        <v>526</v>
      </c>
      <c r="D118" s="102" t="s">
        <v>525</v>
      </c>
      <c r="E118" s="102" t="s">
        <v>333</v>
      </c>
      <c r="F118" s="102">
        <v>170951</v>
      </c>
      <c r="G118" s="102" t="s">
        <v>82</v>
      </c>
      <c r="H118" s="102">
        <v>1503009</v>
      </c>
      <c r="I118" s="102" t="s">
        <v>510</v>
      </c>
      <c r="J118" s="102" t="s">
        <v>108</v>
      </c>
      <c r="K118" s="102" t="s">
        <v>288</v>
      </c>
    </row>
    <row r="119" spans="1:11" x14ac:dyDescent="0.25">
      <c r="A119" s="105" t="s">
        <v>43</v>
      </c>
      <c r="B119" s="105" t="s">
        <v>128</v>
      </c>
      <c r="C119" s="105" t="s">
        <v>527</v>
      </c>
      <c r="D119" s="105" t="s">
        <v>525</v>
      </c>
      <c r="E119" s="105" t="s">
        <v>292</v>
      </c>
      <c r="F119" s="105">
        <v>170951</v>
      </c>
      <c r="G119" s="105" t="s">
        <v>271</v>
      </c>
      <c r="H119" s="105">
        <v>1503833</v>
      </c>
      <c r="I119" s="105" t="s">
        <v>510</v>
      </c>
      <c r="J119" s="105" t="s">
        <v>108</v>
      </c>
      <c r="K119" s="105" t="s">
        <v>288</v>
      </c>
    </row>
    <row r="120" spans="1:11" x14ac:dyDescent="0.25">
      <c r="A120" s="105" t="s">
        <v>43</v>
      </c>
      <c r="B120" s="105" t="s">
        <v>128</v>
      </c>
      <c r="C120" s="105" t="s">
        <v>528</v>
      </c>
      <c r="D120" s="105" t="s">
        <v>197</v>
      </c>
      <c r="E120" s="105" t="s">
        <v>317</v>
      </c>
      <c r="F120" s="105">
        <v>171013</v>
      </c>
      <c r="G120" s="105" t="s">
        <v>271</v>
      </c>
      <c r="H120" s="105">
        <v>1506629</v>
      </c>
      <c r="I120" s="105" t="s">
        <v>497</v>
      </c>
      <c r="J120" s="105" t="s">
        <v>108</v>
      </c>
      <c r="K120" s="105" t="s">
        <v>288</v>
      </c>
    </row>
    <row r="121" spans="1:11" x14ac:dyDescent="0.25">
      <c r="A121" s="105" t="s">
        <v>43</v>
      </c>
      <c r="B121" s="105" t="s">
        <v>128</v>
      </c>
      <c r="C121" s="105" t="s">
        <v>529</v>
      </c>
      <c r="D121" s="105" t="s">
        <v>198</v>
      </c>
      <c r="E121" s="105" t="s">
        <v>296</v>
      </c>
      <c r="F121" s="105">
        <v>171025</v>
      </c>
      <c r="G121" s="105" t="s">
        <v>82</v>
      </c>
      <c r="H121" s="105">
        <v>1512304</v>
      </c>
      <c r="I121" s="105" t="s">
        <v>108</v>
      </c>
      <c r="J121" s="105" t="s">
        <v>108</v>
      </c>
      <c r="K121" s="105" t="s">
        <v>288</v>
      </c>
    </row>
    <row r="122" spans="1:11" x14ac:dyDescent="0.25">
      <c r="A122" s="105" t="s">
        <v>43</v>
      </c>
      <c r="B122" s="105" t="s">
        <v>128</v>
      </c>
      <c r="C122" s="105" t="s">
        <v>530</v>
      </c>
      <c r="D122" s="105" t="s">
        <v>198</v>
      </c>
      <c r="E122" s="105" t="s">
        <v>313</v>
      </c>
      <c r="F122" s="105">
        <v>171025</v>
      </c>
      <c r="G122" s="105" t="s">
        <v>271</v>
      </c>
      <c r="H122" s="105">
        <v>1512728</v>
      </c>
      <c r="I122" s="105" t="s">
        <v>108</v>
      </c>
      <c r="J122" s="105" t="s">
        <v>108</v>
      </c>
      <c r="K122" s="105" t="s">
        <v>288</v>
      </c>
    </row>
    <row r="123" spans="1:11" x14ac:dyDescent="0.25">
      <c r="A123" s="102" t="s">
        <v>43</v>
      </c>
      <c r="B123" s="102" t="s">
        <v>128</v>
      </c>
      <c r="C123" s="102" t="s">
        <v>531</v>
      </c>
      <c r="D123" s="102" t="s">
        <v>199</v>
      </c>
      <c r="E123" s="102" t="s">
        <v>289</v>
      </c>
      <c r="F123" s="102">
        <v>171037</v>
      </c>
      <c r="G123" s="102" t="s">
        <v>271</v>
      </c>
      <c r="H123" s="102">
        <v>1512911</v>
      </c>
      <c r="I123" s="102" t="s">
        <v>108</v>
      </c>
      <c r="J123" s="102" t="s">
        <v>108</v>
      </c>
      <c r="K123" s="102" t="s">
        <v>288</v>
      </c>
    </row>
    <row r="124" spans="1:11" x14ac:dyDescent="0.25">
      <c r="A124" s="102" t="s">
        <v>43</v>
      </c>
      <c r="B124" s="102" t="s">
        <v>128</v>
      </c>
      <c r="C124" s="102" t="s">
        <v>533</v>
      </c>
      <c r="D124" s="102" t="s">
        <v>200</v>
      </c>
      <c r="E124" s="102" t="s">
        <v>296</v>
      </c>
      <c r="F124" s="102">
        <v>171104</v>
      </c>
      <c r="G124" s="102" t="s">
        <v>271</v>
      </c>
      <c r="H124" s="102">
        <v>1508057</v>
      </c>
      <c r="I124" s="102" t="s">
        <v>299</v>
      </c>
      <c r="J124" s="102" t="s">
        <v>108</v>
      </c>
      <c r="K124" s="102" t="s">
        <v>288</v>
      </c>
    </row>
    <row r="125" spans="1:11" x14ac:dyDescent="0.25">
      <c r="A125" s="102" t="s">
        <v>43</v>
      </c>
      <c r="B125" s="102" t="s">
        <v>128</v>
      </c>
      <c r="C125" s="102" t="s">
        <v>535</v>
      </c>
      <c r="D125" s="102" t="s">
        <v>201</v>
      </c>
      <c r="E125" s="102" t="s">
        <v>300</v>
      </c>
      <c r="F125" s="102">
        <v>171256</v>
      </c>
      <c r="G125" s="102" t="s">
        <v>271</v>
      </c>
      <c r="H125" s="102">
        <v>1512623</v>
      </c>
      <c r="I125" s="102" t="s">
        <v>108</v>
      </c>
      <c r="J125" s="102" t="s">
        <v>108</v>
      </c>
      <c r="K125" s="102" t="s">
        <v>288</v>
      </c>
    </row>
    <row r="126" spans="1:11" x14ac:dyDescent="0.25">
      <c r="A126" s="105" t="s">
        <v>43</v>
      </c>
      <c r="B126" s="105" t="s">
        <v>128</v>
      </c>
      <c r="C126" s="105" t="s">
        <v>536</v>
      </c>
      <c r="D126" s="105" t="s">
        <v>202</v>
      </c>
      <c r="E126" s="105" t="s">
        <v>292</v>
      </c>
      <c r="F126" s="105">
        <v>171268</v>
      </c>
      <c r="G126" s="105" t="s">
        <v>271</v>
      </c>
      <c r="H126" s="105">
        <v>1510410</v>
      </c>
      <c r="I126" s="105" t="s">
        <v>521</v>
      </c>
      <c r="J126" s="105" t="s">
        <v>108</v>
      </c>
      <c r="K126" s="105" t="s">
        <v>288</v>
      </c>
    </row>
    <row r="127" spans="1:11" x14ac:dyDescent="0.25">
      <c r="A127" s="102" t="s">
        <v>43</v>
      </c>
      <c r="B127" s="102" t="s">
        <v>128</v>
      </c>
      <c r="C127" s="102" t="s">
        <v>537</v>
      </c>
      <c r="D127" s="102" t="s">
        <v>202</v>
      </c>
      <c r="E127" s="102" t="s">
        <v>290</v>
      </c>
      <c r="F127" s="102">
        <v>171268</v>
      </c>
      <c r="G127" s="102" t="s">
        <v>82</v>
      </c>
      <c r="H127" s="102">
        <v>1510944</v>
      </c>
      <c r="I127" s="102" t="s">
        <v>521</v>
      </c>
      <c r="J127" s="102" t="s">
        <v>108</v>
      </c>
      <c r="K127" s="102" t="s">
        <v>288</v>
      </c>
    </row>
    <row r="128" spans="1:11" x14ac:dyDescent="0.25">
      <c r="A128" s="102" t="s">
        <v>43</v>
      </c>
      <c r="B128" s="102" t="s">
        <v>128</v>
      </c>
      <c r="C128" s="102" t="s">
        <v>540</v>
      </c>
      <c r="D128" s="102" t="s">
        <v>203</v>
      </c>
      <c r="E128" s="102" t="s">
        <v>296</v>
      </c>
      <c r="F128" s="102">
        <v>171359</v>
      </c>
      <c r="G128" s="102" t="s">
        <v>271</v>
      </c>
      <c r="H128" s="102">
        <v>1512114</v>
      </c>
      <c r="I128" s="102" t="s">
        <v>108</v>
      </c>
      <c r="J128" s="102" t="s">
        <v>108</v>
      </c>
      <c r="K128" s="102" t="s">
        <v>288</v>
      </c>
    </row>
    <row r="129" spans="1:11" x14ac:dyDescent="0.25">
      <c r="A129" s="105" t="s">
        <v>43</v>
      </c>
      <c r="B129" s="105" t="s">
        <v>128</v>
      </c>
      <c r="C129" s="105" t="s">
        <v>547</v>
      </c>
      <c r="D129" s="105" t="s">
        <v>204</v>
      </c>
      <c r="E129" s="105" t="s">
        <v>290</v>
      </c>
      <c r="F129" s="105">
        <v>171670</v>
      </c>
      <c r="G129" s="105" t="s">
        <v>271</v>
      </c>
      <c r="H129" s="105">
        <v>1507782</v>
      </c>
      <c r="I129" s="105" t="s">
        <v>508</v>
      </c>
      <c r="J129" s="105" t="s">
        <v>108</v>
      </c>
      <c r="K129" s="105" t="s">
        <v>288</v>
      </c>
    </row>
    <row r="130" spans="1:11" x14ac:dyDescent="0.25">
      <c r="A130" s="102" t="s">
        <v>43</v>
      </c>
      <c r="B130" s="102" t="s">
        <v>128</v>
      </c>
      <c r="C130" s="102" t="s">
        <v>550</v>
      </c>
      <c r="D130" s="102" t="s">
        <v>205</v>
      </c>
      <c r="E130" s="102" t="s">
        <v>300</v>
      </c>
      <c r="F130" s="102">
        <v>171839</v>
      </c>
      <c r="G130" s="102" t="s">
        <v>271</v>
      </c>
      <c r="H130" s="102">
        <v>1503524</v>
      </c>
      <c r="I130" s="102" t="s">
        <v>510</v>
      </c>
      <c r="J130" s="102" t="s">
        <v>108</v>
      </c>
      <c r="K130" s="102" t="s">
        <v>288</v>
      </c>
    </row>
    <row r="131" spans="1:11" x14ac:dyDescent="0.25">
      <c r="A131" s="102" t="s">
        <v>43</v>
      </c>
      <c r="B131" s="102" t="s">
        <v>128</v>
      </c>
      <c r="C131" s="102" t="s">
        <v>560</v>
      </c>
      <c r="D131" s="102" t="s">
        <v>559</v>
      </c>
      <c r="E131" s="102" t="s">
        <v>298</v>
      </c>
      <c r="F131" s="102">
        <v>172169</v>
      </c>
      <c r="G131" s="102" t="s">
        <v>271</v>
      </c>
      <c r="H131" s="102">
        <v>1512060</v>
      </c>
      <c r="I131" s="102" t="s">
        <v>108</v>
      </c>
      <c r="J131" s="102" t="s">
        <v>108</v>
      </c>
      <c r="K131" s="102" t="s">
        <v>288</v>
      </c>
    </row>
    <row r="132" spans="1:11" x14ac:dyDescent="0.25">
      <c r="A132" s="105" t="s">
        <v>43</v>
      </c>
      <c r="B132" s="105" t="s">
        <v>128</v>
      </c>
      <c r="C132" s="105" t="s">
        <v>563</v>
      </c>
      <c r="D132" s="105" t="s">
        <v>206</v>
      </c>
      <c r="E132" s="105" t="s">
        <v>298</v>
      </c>
      <c r="F132" s="105">
        <v>172200</v>
      </c>
      <c r="G132" s="105" t="s">
        <v>271</v>
      </c>
      <c r="H132" s="105">
        <v>1503888</v>
      </c>
      <c r="I132" s="105" t="s">
        <v>510</v>
      </c>
      <c r="J132" s="105" t="s">
        <v>108</v>
      </c>
      <c r="K132" s="105" t="s">
        <v>288</v>
      </c>
    </row>
    <row r="133" spans="1:11" x14ac:dyDescent="0.25">
      <c r="A133" s="102" t="s">
        <v>43</v>
      </c>
      <c r="B133" s="102" t="s">
        <v>128</v>
      </c>
      <c r="C133" s="102" t="s">
        <v>566</v>
      </c>
      <c r="D133" s="102" t="s">
        <v>207</v>
      </c>
      <c r="E133" s="102" t="s">
        <v>317</v>
      </c>
      <c r="F133" s="102">
        <v>172327</v>
      </c>
      <c r="G133" s="102" t="s">
        <v>271</v>
      </c>
      <c r="H133" s="102">
        <v>1503763</v>
      </c>
      <c r="I133" s="102" t="s">
        <v>510</v>
      </c>
      <c r="J133" s="102" t="s">
        <v>108</v>
      </c>
      <c r="K133" s="102" t="s">
        <v>288</v>
      </c>
    </row>
    <row r="134" spans="1:11" x14ac:dyDescent="0.25">
      <c r="A134" s="102" t="s">
        <v>43</v>
      </c>
      <c r="B134" s="102" t="s">
        <v>128</v>
      </c>
      <c r="C134" s="102" t="s">
        <v>573</v>
      </c>
      <c r="D134" s="102" t="s">
        <v>208</v>
      </c>
      <c r="E134" s="102" t="s">
        <v>292</v>
      </c>
      <c r="F134" s="102">
        <v>400105</v>
      </c>
      <c r="G134" s="102" t="s">
        <v>82</v>
      </c>
      <c r="H134" s="102">
        <v>1512333</v>
      </c>
      <c r="I134" s="102" t="s">
        <v>108</v>
      </c>
      <c r="J134" s="102" t="s">
        <v>108</v>
      </c>
      <c r="K134" s="102" t="s">
        <v>288</v>
      </c>
    </row>
    <row r="135" spans="1:11" x14ac:dyDescent="0.25">
      <c r="A135" s="102" t="s">
        <v>43</v>
      </c>
      <c r="B135" s="102" t="s">
        <v>128</v>
      </c>
      <c r="C135" s="102" t="s">
        <v>576</v>
      </c>
      <c r="D135" s="102" t="s">
        <v>575</v>
      </c>
      <c r="E135" s="102" t="s">
        <v>313</v>
      </c>
      <c r="F135" s="102">
        <v>400786</v>
      </c>
      <c r="G135" s="102" t="s">
        <v>82</v>
      </c>
      <c r="H135" s="102">
        <v>1510332</v>
      </c>
      <c r="I135" s="102" t="s">
        <v>521</v>
      </c>
      <c r="J135" s="102" t="s">
        <v>108</v>
      </c>
      <c r="K135" s="102" t="s">
        <v>288</v>
      </c>
    </row>
    <row r="136" spans="1:11" x14ac:dyDescent="0.25">
      <c r="A136" s="105" t="s">
        <v>43</v>
      </c>
      <c r="B136" s="105" t="s">
        <v>128</v>
      </c>
      <c r="C136" s="105" t="s">
        <v>579</v>
      </c>
      <c r="D136" s="105" t="s">
        <v>578</v>
      </c>
      <c r="E136" s="105" t="s">
        <v>432</v>
      </c>
      <c r="F136" s="105">
        <v>401018</v>
      </c>
      <c r="G136" s="105" t="s">
        <v>82</v>
      </c>
      <c r="H136" s="105">
        <v>1512251</v>
      </c>
      <c r="I136" s="105" t="s">
        <v>108</v>
      </c>
      <c r="J136" s="105" t="s">
        <v>108</v>
      </c>
      <c r="K136" s="105" t="s">
        <v>288</v>
      </c>
    </row>
    <row r="137" spans="1:11" x14ac:dyDescent="0.25">
      <c r="A137" s="105" t="s">
        <v>43</v>
      </c>
      <c r="B137" s="105" t="s">
        <v>128</v>
      </c>
      <c r="C137" s="105" t="s">
        <v>581</v>
      </c>
      <c r="D137" s="105" t="s">
        <v>209</v>
      </c>
      <c r="E137" s="105" t="s">
        <v>292</v>
      </c>
      <c r="F137" s="105">
        <v>401316</v>
      </c>
      <c r="G137" s="105" t="s">
        <v>82</v>
      </c>
      <c r="H137" s="105">
        <v>1512456</v>
      </c>
      <c r="I137" s="105" t="s">
        <v>108</v>
      </c>
      <c r="J137" s="105" t="s">
        <v>108</v>
      </c>
      <c r="K137" s="105" t="s">
        <v>288</v>
      </c>
    </row>
    <row r="138" spans="1:11" x14ac:dyDescent="0.25">
      <c r="A138" s="105" t="s">
        <v>43</v>
      </c>
      <c r="B138" s="105" t="s">
        <v>128</v>
      </c>
      <c r="C138" s="105" t="s">
        <v>582</v>
      </c>
      <c r="D138" s="105" t="s">
        <v>210</v>
      </c>
      <c r="E138" s="105" t="s">
        <v>292</v>
      </c>
      <c r="F138" s="105">
        <v>401948</v>
      </c>
      <c r="G138" s="105" t="s">
        <v>82</v>
      </c>
      <c r="H138" s="105">
        <v>1507032</v>
      </c>
      <c r="I138" s="105" t="s">
        <v>508</v>
      </c>
      <c r="J138" s="105" t="s">
        <v>108</v>
      </c>
      <c r="K138" s="105" t="s">
        <v>288</v>
      </c>
    </row>
    <row r="139" spans="1:11" x14ac:dyDescent="0.25">
      <c r="A139" s="102" t="s">
        <v>43</v>
      </c>
      <c r="B139" s="102" t="s">
        <v>128</v>
      </c>
      <c r="C139" s="102" t="s">
        <v>584</v>
      </c>
      <c r="D139" s="102" t="s">
        <v>211</v>
      </c>
      <c r="E139" s="102" t="s">
        <v>292</v>
      </c>
      <c r="F139" s="102">
        <v>402114</v>
      </c>
      <c r="G139" s="102" t="s">
        <v>82</v>
      </c>
      <c r="H139" s="102">
        <v>1510882</v>
      </c>
      <c r="I139" s="102" t="s">
        <v>521</v>
      </c>
      <c r="J139" s="102" t="s">
        <v>108</v>
      </c>
      <c r="K139" s="102" t="s">
        <v>288</v>
      </c>
    </row>
    <row r="140" spans="1:11" x14ac:dyDescent="0.25">
      <c r="A140" s="102" t="s">
        <v>43</v>
      </c>
      <c r="B140" s="102" t="s">
        <v>128</v>
      </c>
      <c r="C140" s="102" t="s">
        <v>587</v>
      </c>
      <c r="D140" s="102" t="s">
        <v>212</v>
      </c>
      <c r="E140" s="102" t="s">
        <v>313</v>
      </c>
      <c r="F140" s="102">
        <v>403210</v>
      </c>
      <c r="G140" s="102" t="s">
        <v>82</v>
      </c>
      <c r="H140" s="102">
        <v>1508789</v>
      </c>
      <c r="I140" s="102" t="s">
        <v>299</v>
      </c>
      <c r="J140" s="102" t="s">
        <v>108</v>
      </c>
      <c r="K140" s="102" t="s">
        <v>288</v>
      </c>
    </row>
    <row r="141" spans="1:11" x14ac:dyDescent="0.25">
      <c r="A141" s="102" t="s">
        <v>43</v>
      </c>
      <c r="B141" s="102" t="s">
        <v>110</v>
      </c>
      <c r="C141" s="102" t="s">
        <v>513</v>
      </c>
      <c r="D141" s="102" t="s">
        <v>213</v>
      </c>
      <c r="E141" s="102" t="s">
        <v>301</v>
      </c>
      <c r="F141" s="102">
        <v>170318</v>
      </c>
      <c r="G141" s="102" t="s">
        <v>271</v>
      </c>
      <c r="H141" s="102">
        <v>1111170</v>
      </c>
      <c r="I141" s="102" t="s">
        <v>110</v>
      </c>
      <c r="J141" s="102" t="s">
        <v>102</v>
      </c>
      <c r="K141" s="102" t="s">
        <v>288</v>
      </c>
    </row>
    <row r="142" spans="1:11" x14ac:dyDescent="0.25">
      <c r="A142" s="105" t="s">
        <v>43</v>
      </c>
      <c r="B142" s="105" t="s">
        <v>110</v>
      </c>
      <c r="C142" s="105" t="s">
        <v>514</v>
      </c>
      <c r="D142" s="105" t="s">
        <v>213</v>
      </c>
      <c r="E142" s="105" t="s">
        <v>296</v>
      </c>
      <c r="F142" s="105">
        <v>170318</v>
      </c>
      <c r="G142" s="105" t="s">
        <v>82</v>
      </c>
      <c r="H142" s="105">
        <v>1111203</v>
      </c>
      <c r="I142" s="105" t="s">
        <v>110</v>
      </c>
      <c r="J142" s="105" t="s">
        <v>102</v>
      </c>
      <c r="K142" s="105" t="s">
        <v>288</v>
      </c>
    </row>
    <row r="143" spans="1:11" x14ac:dyDescent="0.25">
      <c r="A143" s="102" t="s">
        <v>43</v>
      </c>
      <c r="B143" s="102" t="s">
        <v>110</v>
      </c>
      <c r="C143" s="102" t="s">
        <v>546</v>
      </c>
      <c r="D143" s="102" t="s">
        <v>214</v>
      </c>
      <c r="E143" s="102" t="s">
        <v>310</v>
      </c>
      <c r="F143" s="102">
        <v>171591</v>
      </c>
      <c r="G143" s="102" t="s">
        <v>271</v>
      </c>
      <c r="H143" s="102">
        <v>1111592</v>
      </c>
      <c r="I143" s="102" t="s">
        <v>110</v>
      </c>
      <c r="J143" s="102" t="s">
        <v>102</v>
      </c>
      <c r="K143" s="102" t="s">
        <v>288</v>
      </c>
    </row>
    <row r="144" spans="1:11" x14ac:dyDescent="0.25">
      <c r="A144" s="105" t="s">
        <v>43</v>
      </c>
      <c r="B144" s="105" t="s">
        <v>110</v>
      </c>
      <c r="C144" s="105" t="s">
        <v>557</v>
      </c>
      <c r="D144" s="105" t="s">
        <v>215</v>
      </c>
      <c r="E144" s="105" t="s">
        <v>298</v>
      </c>
      <c r="F144" s="105">
        <v>172121</v>
      </c>
      <c r="G144" s="105" t="s">
        <v>271</v>
      </c>
      <c r="H144" s="105">
        <v>1111226</v>
      </c>
      <c r="I144" s="105" t="s">
        <v>110</v>
      </c>
      <c r="J144" s="105" t="s">
        <v>102</v>
      </c>
      <c r="K144" s="105" t="s">
        <v>288</v>
      </c>
    </row>
    <row r="145" spans="1:11" x14ac:dyDescent="0.25">
      <c r="A145" s="105" t="s">
        <v>43</v>
      </c>
      <c r="B145" s="105" t="s">
        <v>110</v>
      </c>
      <c r="C145" s="105" t="s">
        <v>558</v>
      </c>
      <c r="D145" s="105" t="s">
        <v>215</v>
      </c>
      <c r="E145" s="105" t="s">
        <v>290</v>
      </c>
      <c r="F145" s="105">
        <v>172121</v>
      </c>
      <c r="G145" s="105" t="s">
        <v>82</v>
      </c>
      <c r="H145" s="105">
        <v>1111602</v>
      </c>
      <c r="I145" s="105" t="s">
        <v>110</v>
      </c>
      <c r="J145" s="105" t="s">
        <v>102</v>
      </c>
      <c r="K145" s="105" t="s">
        <v>288</v>
      </c>
    </row>
    <row r="146" spans="1:11" x14ac:dyDescent="0.25">
      <c r="A146" s="102" t="s">
        <v>43</v>
      </c>
      <c r="B146" s="102" t="s">
        <v>110</v>
      </c>
      <c r="C146" s="102" t="s">
        <v>564</v>
      </c>
      <c r="D146" s="102" t="s">
        <v>216</v>
      </c>
      <c r="E146" s="102" t="s">
        <v>290</v>
      </c>
      <c r="F146" s="102">
        <v>172236</v>
      </c>
      <c r="G146" s="102" t="s">
        <v>82</v>
      </c>
      <c r="H146" s="102">
        <v>1111360</v>
      </c>
      <c r="I146" s="102" t="s">
        <v>110</v>
      </c>
      <c r="J146" s="102" t="s">
        <v>102</v>
      </c>
      <c r="K146" s="102" t="s">
        <v>288</v>
      </c>
    </row>
    <row r="147" spans="1:11" x14ac:dyDescent="0.25">
      <c r="A147" s="105" t="s">
        <v>43</v>
      </c>
      <c r="B147" s="105" t="s">
        <v>110</v>
      </c>
      <c r="C147" s="105" t="s">
        <v>565</v>
      </c>
      <c r="D147" s="105" t="s">
        <v>216</v>
      </c>
      <c r="E147" s="105" t="s">
        <v>433</v>
      </c>
      <c r="F147" s="105">
        <v>172236</v>
      </c>
      <c r="G147" s="105" t="s">
        <v>271</v>
      </c>
      <c r="H147" s="105">
        <v>1111505</v>
      </c>
      <c r="I147" s="105" t="s">
        <v>110</v>
      </c>
      <c r="J147" s="105" t="s">
        <v>102</v>
      </c>
      <c r="K147" s="105" t="s">
        <v>288</v>
      </c>
    </row>
    <row r="148" spans="1:11" x14ac:dyDescent="0.25">
      <c r="A148" s="102" t="s">
        <v>1</v>
      </c>
      <c r="B148" s="102" t="s">
        <v>112</v>
      </c>
      <c r="C148" s="102" t="s">
        <v>374</v>
      </c>
      <c r="D148" s="102" t="s">
        <v>217</v>
      </c>
      <c r="E148" s="102" t="s">
        <v>292</v>
      </c>
      <c r="F148" s="102">
        <v>150137</v>
      </c>
      <c r="G148" s="102" t="s">
        <v>271</v>
      </c>
      <c r="H148" s="102">
        <v>302707</v>
      </c>
      <c r="I148" s="102" t="s">
        <v>373</v>
      </c>
      <c r="J148" s="102" t="s">
        <v>112</v>
      </c>
      <c r="K148" s="102" t="s">
        <v>288</v>
      </c>
    </row>
    <row r="149" spans="1:11" x14ac:dyDescent="0.25">
      <c r="A149" s="102" t="s">
        <v>1</v>
      </c>
      <c r="B149" s="102" t="s">
        <v>112</v>
      </c>
      <c r="C149" s="102" t="s">
        <v>375</v>
      </c>
      <c r="D149" s="102" t="s">
        <v>217</v>
      </c>
      <c r="E149" s="102" t="s">
        <v>302</v>
      </c>
      <c r="F149" s="102">
        <v>150137</v>
      </c>
      <c r="G149" s="102" t="s">
        <v>82</v>
      </c>
      <c r="H149" s="102">
        <v>302791</v>
      </c>
      <c r="I149" s="102" t="s">
        <v>373</v>
      </c>
      <c r="J149" s="102" t="s">
        <v>112</v>
      </c>
      <c r="K149" s="102" t="s">
        <v>288</v>
      </c>
    </row>
    <row r="150" spans="1:11" x14ac:dyDescent="0.25">
      <c r="A150" s="102" t="s">
        <v>1</v>
      </c>
      <c r="B150" s="102" t="s">
        <v>112</v>
      </c>
      <c r="C150" s="102" t="s">
        <v>376</v>
      </c>
      <c r="D150" s="102" t="s">
        <v>218</v>
      </c>
      <c r="E150" s="102" t="s">
        <v>292</v>
      </c>
      <c r="F150" s="102">
        <v>150149</v>
      </c>
      <c r="G150" s="102" t="s">
        <v>271</v>
      </c>
      <c r="H150" s="102">
        <v>303173</v>
      </c>
      <c r="I150" s="102" t="s">
        <v>112</v>
      </c>
      <c r="J150" s="102" t="s">
        <v>112</v>
      </c>
      <c r="K150" s="102" t="s">
        <v>288</v>
      </c>
    </row>
    <row r="151" spans="1:11" x14ac:dyDescent="0.25">
      <c r="A151" s="102" t="s">
        <v>1</v>
      </c>
      <c r="B151" s="102" t="s">
        <v>112</v>
      </c>
      <c r="C151" s="102" t="s">
        <v>377</v>
      </c>
      <c r="D151" s="102" t="s">
        <v>218</v>
      </c>
      <c r="E151" s="102" t="s">
        <v>290</v>
      </c>
      <c r="F151" s="102">
        <v>150149</v>
      </c>
      <c r="G151" s="102" t="s">
        <v>82</v>
      </c>
      <c r="H151" s="102">
        <v>303910</v>
      </c>
      <c r="I151" s="102" t="s">
        <v>112</v>
      </c>
      <c r="J151" s="102" t="s">
        <v>112</v>
      </c>
      <c r="K151" s="102" t="s">
        <v>288</v>
      </c>
    </row>
    <row r="152" spans="1:11" x14ac:dyDescent="0.25">
      <c r="A152" s="102" t="s">
        <v>1</v>
      </c>
      <c r="B152" s="102" t="s">
        <v>112</v>
      </c>
      <c r="C152" s="102" t="s">
        <v>390</v>
      </c>
      <c r="D152" s="102" t="s">
        <v>219</v>
      </c>
      <c r="E152" s="102" t="s">
        <v>333</v>
      </c>
      <c r="F152" s="102">
        <v>150502</v>
      </c>
      <c r="G152" s="102" t="s">
        <v>271</v>
      </c>
      <c r="H152" s="102">
        <v>307402</v>
      </c>
      <c r="I152" s="102" t="s">
        <v>389</v>
      </c>
      <c r="J152" s="102" t="s">
        <v>112</v>
      </c>
      <c r="K152" s="102" t="s">
        <v>288</v>
      </c>
    </row>
    <row r="153" spans="1:11" x14ac:dyDescent="0.25">
      <c r="A153" s="102" t="s">
        <v>1</v>
      </c>
      <c r="B153" s="102" t="s">
        <v>112</v>
      </c>
      <c r="C153" s="102" t="s">
        <v>391</v>
      </c>
      <c r="D153" s="102" t="s">
        <v>219</v>
      </c>
      <c r="E153" s="102" t="s">
        <v>300</v>
      </c>
      <c r="F153" s="102">
        <v>150502</v>
      </c>
      <c r="G153" s="102" t="s">
        <v>82</v>
      </c>
      <c r="H153" s="102">
        <v>307811</v>
      </c>
      <c r="I153" s="102" t="s">
        <v>389</v>
      </c>
      <c r="J153" s="102" t="s">
        <v>112</v>
      </c>
      <c r="K153" s="102" t="s">
        <v>288</v>
      </c>
    </row>
    <row r="154" spans="1:11" x14ac:dyDescent="0.25">
      <c r="A154" s="105" t="s">
        <v>1</v>
      </c>
      <c r="B154" s="105" t="s">
        <v>112</v>
      </c>
      <c r="C154" s="105" t="s">
        <v>395</v>
      </c>
      <c r="D154" s="105" t="s">
        <v>220</v>
      </c>
      <c r="E154" s="105" t="s">
        <v>313</v>
      </c>
      <c r="F154" s="105">
        <v>150642</v>
      </c>
      <c r="G154" s="105" t="s">
        <v>271</v>
      </c>
      <c r="H154" s="105">
        <v>312521</v>
      </c>
      <c r="I154" s="105" t="s">
        <v>394</v>
      </c>
      <c r="J154" s="105" t="s">
        <v>112</v>
      </c>
      <c r="K154" s="105" t="s">
        <v>288</v>
      </c>
    </row>
    <row r="155" spans="1:11" x14ac:dyDescent="0.25">
      <c r="A155" s="105" t="s">
        <v>1</v>
      </c>
      <c r="B155" s="105" t="s">
        <v>112</v>
      </c>
      <c r="C155" s="105" t="s">
        <v>396</v>
      </c>
      <c r="D155" s="105" t="s">
        <v>220</v>
      </c>
      <c r="E155" s="105" t="s">
        <v>333</v>
      </c>
      <c r="F155" s="105">
        <v>150642</v>
      </c>
      <c r="G155" s="105" t="s">
        <v>82</v>
      </c>
      <c r="H155" s="105">
        <v>312594</v>
      </c>
      <c r="I155" s="105" t="s">
        <v>394</v>
      </c>
      <c r="J155" s="105" t="s">
        <v>112</v>
      </c>
      <c r="K155" s="105" t="s">
        <v>288</v>
      </c>
    </row>
    <row r="156" spans="1:11" x14ac:dyDescent="0.25">
      <c r="A156" s="105" t="s">
        <v>1</v>
      </c>
      <c r="B156" s="105" t="s">
        <v>112</v>
      </c>
      <c r="C156" s="105" t="s">
        <v>401</v>
      </c>
      <c r="D156" s="105" t="s">
        <v>221</v>
      </c>
      <c r="E156" s="105" t="s">
        <v>296</v>
      </c>
      <c r="F156" s="105">
        <v>151026</v>
      </c>
      <c r="G156" s="105" t="s">
        <v>271</v>
      </c>
      <c r="H156" s="105">
        <v>308854</v>
      </c>
      <c r="I156" s="105" t="s">
        <v>381</v>
      </c>
      <c r="J156" s="105" t="s">
        <v>112</v>
      </c>
      <c r="K156" s="105" t="s">
        <v>288</v>
      </c>
    </row>
    <row r="157" spans="1:11" x14ac:dyDescent="0.25">
      <c r="A157" s="105" t="s">
        <v>1</v>
      </c>
      <c r="B157" s="105" t="s">
        <v>112</v>
      </c>
      <c r="C157" s="105" t="s">
        <v>402</v>
      </c>
      <c r="D157" s="105" t="s">
        <v>222</v>
      </c>
      <c r="E157" s="105" t="s">
        <v>289</v>
      </c>
      <c r="F157" s="105">
        <v>151051</v>
      </c>
      <c r="G157" s="105" t="s">
        <v>271</v>
      </c>
      <c r="H157" s="105">
        <v>308980</v>
      </c>
      <c r="I157" s="105" t="s">
        <v>381</v>
      </c>
      <c r="J157" s="105" t="s">
        <v>112</v>
      </c>
      <c r="K157" s="105" t="s">
        <v>288</v>
      </c>
    </row>
    <row r="158" spans="1:11" x14ac:dyDescent="0.25">
      <c r="A158" s="102" t="s">
        <v>1</v>
      </c>
      <c r="B158" s="102" t="s">
        <v>112</v>
      </c>
      <c r="C158" s="102" t="s">
        <v>420</v>
      </c>
      <c r="D158" s="102" t="s">
        <v>223</v>
      </c>
      <c r="E158" s="102" t="s">
        <v>290</v>
      </c>
      <c r="F158" s="102">
        <v>151725</v>
      </c>
      <c r="G158" s="102" t="s">
        <v>271</v>
      </c>
      <c r="H158" s="102">
        <v>303185</v>
      </c>
      <c r="I158" s="102" t="s">
        <v>112</v>
      </c>
      <c r="J158" s="102" t="s">
        <v>112</v>
      </c>
      <c r="K158" s="102" t="s">
        <v>288</v>
      </c>
    </row>
    <row r="159" spans="1:11" x14ac:dyDescent="0.25">
      <c r="A159" s="102" t="s">
        <v>1</v>
      </c>
      <c r="B159" s="102" t="s">
        <v>112</v>
      </c>
      <c r="C159" s="102" t="s">
        <v>422</v>
      </c>
      <c r="D159" s="102" t="s">
        <v>224</v>
      </c>
      <c r="E159" s="102" t="s">
        <v>296</v>
      </c>
      <c r="F159" s="102">
        <v>151737</v>
      </c>
      <c r="G159" s="102" t="s">
        <v>82</v>
      </c>
      <c r="H159" s="102">
        <v>305314</v>
      </c>
      <c r="I159" s="102" t="s">
        <v>421</v>
      </c>
      <c r="J159" s="102" t="s">
        <v>112</v>
      </c>
      <c r="K159" s="102" t="s">
        <v>288</v>
      </c>
    </row>
    <row r="160" spans="1:11" x14ac:dyDescent="0.25">
      <c r="A160" s="105" t="s">
        <v>1</v>
      </c>
      <c r="B160" s="105" t="s">
        <v>112</v>
      </c>
      <c r="C160" s="105" t="s">
        <v>423</v>
      </c>
      <c r="D160" s="105" t="s">
        <v>224</v>
      </c>
      <c r="E160" s="105" t="s">
        <v>296</v>
      </c>
      <c r="F160" s="105">
        <v>151737</v>
      </c>
      <c r="G160" s="105" t="s">
        <v>82</v>
      </c>
      <c r="H160" s="105">
        <v>305328</v>
      </c>
      <c r="I160" s="105" t="s">
        <v>421</v>
      </c>
      <c r="J160" s="105" t="s">
        <v>112</v>
      </c>
      <c r="K160" s="105" t="s">
        <v>288</v>
      </c>
    </row>
    <row r="161" spans="1:11" x14ac:dyDescent="0.25">
      <c r="A161" s="105" t="s">
        <v>1</v>
      </c>
      <c r="B161" s="105" t="s">
        <v>112</v>
      </c>
      <c r="C161" s="105" t="s">
        <v>424</v>
      </c>
      <c r="D161" s="105" t="s">
        <v>224</v>
      </c>
      <c r="E161" s="105" t="s">
        <v>289</v>
      </c>
      <c r="F161" s="105">
        <v>151737</v>
      </c>
      <c r="G161" s="105" t="s">
        <v>271</v>
      </c>
      <c r="H161" s="105">
        <v>305958</v>
      </c>
      <c r="I161" s="105" t="s">
        <v>421</v>
      </c>
      <c r="J161" s="105" t="s">
        <v>112</v>
      </c>
      <c r="K161" s="105" t="s">
        <v>288</v>
      </c>
    </row>
    <row r="162" spans="1:11" x14ac:dyDescent="0.25">
      <c r="A162" s="105" t="s">
        <v>1</v>
      </c>
      <c r="B162" s="105" t="s">
        <v>112</v>
      </c>
      <c r="C162" s="105" t="s">
        <v>425</v>
      </c>
      <c r="D162" s="105" t="s">
        <v>225</v>
      </c>
      <c r="E162" s="105" t="s">
        <v>292</v>
      </c>
      <c r="F162" s="105">
        <v>151762</v>
      </c>
      <c r="G162" s="105" t="s">
        <v>271</v>
      </c>
      <c r="H162" s="105">
        <v>312577</v>
      </c>
      <c r="I162" s="105" t="s">
        <v>394</v>
      </c>
      <c r="J162" s="105" t="s">
        <v>112</v>
      </c>
      <c r="K162" s="105" t="s">
        <v>288</v>
      </c>
    </row>
    <row r="163" spans="1:11" x14ac:dyDescent="0.25">
      <c r="A163" s="102" t="s">
        <v>1</v>
      </c>
      <c r="B163" s="102" t="s">
        <v>112</v>
      </c>
      <c r="C163" s="102" t="s">
        <v>426</v>
      </c>
      <c r="D163" s="102" t="s">
        <v>225</v>
      </c>
      <c r="E163" s="102" t="s">
        <v>296</v>
      </c>
      <c r="F163" s="102">
        <v>151762</v>
      </c>
      <c r="G163" s="102" t="s">
        <v>82</v>
      </c>
      <c r="H163" s="102">
        <v>312746</v>
      </c>
      <c r="I163" s="102" t="s">
        <v>394</v>
      </c>
      <c r="J163" s="102" t="s">
        <v>112</v>
      </c>
      <c r="K163" s="102" t="s">
        <v>288</v>
      </c>
    </row>
    <row r="164" spans="1:11" x14ac:dyDescent="0.25">
      <c r="A164" s="102" t="s">
        <v>1</v>
      </c>
      <c r="B164" s="102" t="s">
        <v>112</v>
      </c>
      <c r="C164" s="102" t="s">
        <v>452</v>
      </c>
      <c r="D164" s="102" t="s">
        <v>226</v>
      </c>
      <c r="E164" s="102" t="s">
        <v>298</v>
      </c>
      <c r="F164" s="102">
        <v>152912</v>
      </c>
      <c r="G164" s="102" t="s">
        <v>271</v>
      </c>
      <c r="H164" s="102">
        <v>308553</v>
      </c>
      <c r="I164" s="102" t="s">
        <v>381</v>
      </c>
      <c r="J164" s="102" t="s">
        <v>112</v>
      </c>
      <c r="K164" s="102" t="s">
        <v>288</v>
      </c>
    </row>
    <row r="165" spans="1:11" x14ac:dyDescent="0.25">
      <c r="A165" s="102" t="s">
        <v>1</v>
      </c>
      <c r="B165" s="102" t="s">
        <v>112</v>
      </c>
      <c r="C165" s="102" t="s">
        <v>453</v>
      </c>
      <c r="D165" s="102" t="s">
        <v>227</v>
      </c>
      <c r="E165" s="102" t="s">
        <v>290</v>
      </c>
      <c r="F165" s="102">
        <v>152924</v>
      </c>
      <c r="G165" s="102" t="s">
        <v>271</v>
      </c>
      <c r="H165" s="102">
        <v>308066</v>
      </c>
      <c r="I165" s="102" t="s">
        <v>381</v>
      </c>
      <c r="J165" s="102" t="s">
        <v>112</v>
      </c>
      <c r="K165" s="102" t="s">
        <v>288</v>
      </c>
    </row>
    <row r="166" spans="1:11" x14ac:dyDescent="0.25">
      <c r="A166" s="105" t="s">
        <v>1</v>
      </c>
      <c r="B166" s="105" t="s">
        <v>114</v>
      </c>
      <c r="C166" s="105" t="s">
        <v>405</v>
      </c>
      <c r="D166" s="105" t="s">
        <v>228</v>
      </c>
      <c r="E166" s="105" t="s">
        <v>298</v>
      </c>
      <c r="F166" s="105">
        <v>151191</v>
      </c>
      <c r="G166" s="105" t="s">
        <v>271</v>
      </c>
      <c r="H166" s="105">
        <v>408677</v>
      </c>
      <c r="I166" s="105" t="s">
        <v>404</v>
      </c>
      <c r="J166" s="105" t="s">
        <v>388</v>
      </c>
      <c r="K166" s="105" t="s">
        <v>288</v>
      </c>
    </row>
    <row r="167" spans="1:11" x14ac:dyDescent="0.25">
      <c r="A167" s="105" t="s">
        <v>1</v>
      </c>
      <c r="B167" s="105" t="s">
        <v>114</v>
      </c>
      <c r="C167" s="105" t="s">
        <v>407</v>
      </c>
      <c r="D167" s="105" t="s">
        <v>229</v>
      </c>
      <c r="E167" s="105" t="s">
        <v>310</v>
      </c>
      <c r="F167" s="105">
        <v>151269</v>
      </c>
      <c r="G167" s="105" t="s">
        <v>271</v>
      </c>
      <c r="H167" s="105">
        <v>914907</v>
      </c>
      <c r="I167" s="105" t="s">
        <v>406</v>
      </c>
      <c r="J167" s="105" t="s">
        <v>92</v>
      </c>
      <c r="K167" s="105" t="s">
        <v>288</v>
      </c>
    </row>
    <row r="168" spans="1:11" x14ac:dyDescent="0.25">
      <c r="A168" s="105" t="s">
        <v>1</v>
      </c>
      <c r="B168" s="105" t="s">
        <v>116</v>
      </c>
      <c r="C168" s="105" t="s">
        <v>383</v>
      </c>
      <c r="D168" s="105" t="s">
        <v>230</v>
      </c>
      <c r="E168" s="105" t="s">
        <v>290</v>
      </c>
      <c r="F168" s="105">
        <v>150356</v>
      </c>
      <c r="G168" s="105" t="s">
        <v>271</v>
      </c>
      <c r="H168" s="105">
        <v>109099</v>
      </c>
      <c r="I168" s="105" t="s">
        <v>382</v>
      </c>
      <c r="J168" s="105" t="s">
        <v>84</v>
      </c>
      <c r="K168" s="105" t="s">
        <v>288</v>
      </c>
    </row>
    <row r="169" spans="1:11" x14ac:dyDescent="0.25">
      <c r="A169" s="102" t="s">
        <v>1</v>
      </c>
      <c r="B169" s="102" t="s">
        <v>116</v>
      </c>
      <c r="C169" s="102" t="s">
        <v>392</v>
      </c>
      <c r="D169" s="102" t="s">
        <v>231</v>
      </c>
      <c r="E169" s="102" t="s">
        <v>289</v>
      </c>
      <c r="F169" s="102">
        <v>150551</v>
      </c>
      <c r="G169" s="102" t="s">
        <v>271</v>
      </c>
      <c r="H169" s="102">
        <v>109570</v>
      </c>
      <c r="I169" s="102" t="s">
        <v>382</v>
      </c>
      <c r="J169" s="102" t="s">
        <v>84</v>
      </c>
      <c r="K169" s="102" t="s">
        <v>288</v>
      </c>
    </row>
    <row r="170" spans="1:11" x14ac:dyDescent="0.25">
      <c r="A170" s="102" t="s">
        <v>1</v>
      </c>
      <c r="B170" s="102" t="s">
        <v>116</v>
      </c>
      <c r="C170" s="102" t="s">
        <v>393</v>
      </c>
      <c r="D170" s="102" t="s">
        <v>231</v>
      </c>
      <c r="E170" s="102" t="s">
        <v>296</v>
      </c>
      <c r="F170" s="102">
        <v>150551</v>
      </c>
      <c r="G170" s="102" t="s">
        <v>82</v>
      </c>
      <c r="H170" s="102">
        <v>109721</v>
      </c>
      <c r="I170" s="102" t="s">
        <v>382</v>
      </c>
      <c r="J170" s="102" t="s">
        <v>84</v>
      </c>
      <c r="K170" s="102" t="s">
        <v>288</v>
      </c>
    </row>
    <row r="171" spans="1:11" x14ac:dyDescent="0.25">
      <c r="A171" s="105" t="s">
        <v>1</v>
      </c>
      <c r="B171" s="105" t="s">
        <v>116</v>
      </c>
      <c r="C171" s="105" t="s">
        <v>410</v>
      </c>
      <c r="D171" s="105" t="s">
        <v>232</v>
      </c>
      <c r="E171" s="105" t="s">
        <v>289</v>
      </c>
      <c r="F171" s="105">
        <v>151336</v>
      </c>
      <c r="G171" s="105" t="s">
        <v>271</v>
      </c>
      <c r="H171" s="105">
        <v>107743</v>
      </c>
      <c r="I171" s="105" t="s">
        <v>409</v>
      </c>
      <c r="J171" s="105" t="s">
        <v>84</v>
      </c>
      <c r="K171" s="105" t="s">
        <v>288</v>
      </c>
    </row>
    <row r="172" spans="1:11" x14ac:dyDescent="0.25">
      <c r="A172" s="102" t="s">
        <v>1</v>
      </c>
      <c r="B172" s="102" t="s">
        <v>116</v>
      </c>
      <c r="C172" s="102" t="s">
        <v>411</v>
      </c>
      <c r="D172" s="102" t="s">
        <v>232</v>
      </c>
      <c r="E172" s="102" t="s">
        <v>298</v>
      </c>
      <c r="F172" s="102">
        <v>151336</v>
      </c>
      <c r="G172" s="102" t="s">
        <v>82</v>
      </c>
      <c r="H172" s="102">
        <v>107850</v>
      </c>
      <c r="I172" s="102" t="s">
        <v>409</v>
      </c>
      <c r="J172" s="102" t="s">
        <v>84</v>
      </c>
      <c r="K172" s="102" t="s">
        <v>288</v>
      </c>
    </row>
    <row r="173" spans="1:11" x14ac:dyDescent="0.25">
      <c r="A173" s="102" t="s">
        <v>1</v>
      </c>
      <c r="B173" s="102" t="s">
        <v>116</v>
      </c>
      <c r="C173" s="102" t="s">
        <v>412</v>
      </c>
      <c r="D173" s="102" t="s">
        <v>233</v>
      </c>
      <c r="E173" s="102" t="s">
        <v>298</v>
      </c>
      <c r="F173" s="102">
        <v>151350</v>
      </c>
      <c r="G173" s="102" t="s">
        <v>271</v>
      </c>
      <c r="H173" s="102">
        <v>109632</v>
      </c>
      <c r="I173" s="102" t="s">
        <v>382</v>
      </c>
      <c r="J173" s="102" t="s">
        <v>84</v>
      </c>
      <c r="K173" s="102" t="s">
        <v>288</v>
      </c>
    </row>
    <row r="174" spans="1:11" x14ac:dyDescent="0.25">
      <c r="A174" s="102" t="s">
        <v>1</v>
      </c>
      <c r="B174" s="102" t="s">
        <v>116</v>
      </c>
      <c r="C174" s="102" t="s">
        <v>413</v>
      </c>
      <c r="D174" s="102" t="s">
        <v>234</v>
      </c>
      <c r="E174" s="102" t="s">
        <v>289</v>
      </c>
      <c r="F174" s="102">
        <v>151361</v>
      </c>
      <c r="G174" s="102" t="s">
        <v>271</v>
      </c>
      <c r="H174" s="102">
        <v>107083</v>
      </c>
      <c r="I174" s="102" t="s">
        <v>409</v>
      </c>
      <c r="J174" s="102" t="s">
        <v>84</v>
      </c>
      <c r="K174" s="102" t="s">
        <v>288</v>
      </c>
    </row>
    <row r="175" spans="1:11" x14ac:dyDescent="0.25">
      <c r="A175" s="102" t="s">
        <v>1</v>
      </c>
      <c r="B175" s="102" t="s">
        <v>116</v>
      </c>
      <c r="C175" s="102" t="s">
        <v>414</v>
      </c>
      <c r="D175" s="102" t="s">
        <v>234</v>
      </c>
      <c r="E175" s="102" t="s">
        <v>295</v>
      </c>
      <c r="F175" s="102">
        <v>151361</v>
      </c>
      <c r="G175" s="102" t="s">
        <v>82</v>
      </c>
      <c r="H175" s="102">
        <v>107812</v>
      </c>
      <c r="I175" s="102" t="s">
        <v>409</v>
      </c>
      <c r="J175" s="102" t="s">
        <v>84</v>
      </c>
      <c r="K175" s="102" t="s">
        <v>288</v>
      </c>
    </row>
    <row r="176" spans="1:11" x14ac:dyDescent="0.25">
      <c r="A176" s="102" t="s">
        <v>1</v>
      </c>
      <c r="B176" s="102" t="s">
        <v>116</v>
      </c>
      <c r="C176" s="102" t="s">
        <v>418</v>
      </c>
      <c r="D176" s="102" t="s">
        <v>235</v>
      </c>
      <c r="E176" s="102" t="s">
        <v>400</v>
      </c>
      <c r="F176" s="102">
        <v>151622</v>
      </c>
      <c r="G176" s="102" t="s">
        <v>271</v>
      </c>
      <c r="H176" s="102">
        <v>104118</v>
      </c>
      <c r="I176" s="102" t="s">
        <v>417</v>
      </c>
      <c r="J176" s="102" t="s">
        <v>84</v>
      </c>
      <c r="K176" s="102" t="s">
        <v>288</v>
      </c>
    </row>
    <row r="177" spans="1:11" x14ac:dyDescent="0.25">
      <c r="A177" s="102" t="s">
        <v>1</v>
      </c>
      <c r="B177" s="102" t="s">
        <v>116</v>
      </c>
      <c r="C177" s="102" t="s">
        <v>419</v>
      </c>
      <c r="D177" s="102" t="s">
        <v>236</v>
      </c>
      <c r="E177" s="102" t="s">
        <v>289</v>
      </c>
      <c r="F177" s="102">
        <v>151658</v>
      </c>
      <c r="G177" s="102" t="s">
        <v>271</v>
      </c>
      <c r="H177" s="102">
        <v>113278</v>
      </c>
      <c r="I177" s="102" t="s">
        <v>408</v>
      </c>
      <c r="J177" s="102" t="s">
        <v>84</v>
      </c>
      <c r="K177" s="102" t="s">
        <v>288</v>
      </c>
    </row>
    <row r="178" spans="1:11" x14ac:dyDescent="0.25">
      <c r="A178" s="102" t="s">
        <v>1</v>
      </c>
      <c r="B178" s="102" t="s">
        <v>118</v>
      </c>
      <c r="C178" s="102" t="s">
        <v>430</v>
      </c>
      <c r="D178" s="102" t="s">
        <v>237</v>
      </c>
      <c r="E178" s="102" t="s">
        <v>302</v>
      </c>
      <c r="F178" s="102">
        <v>151993</v>
      </c>
      <c r="G178" s="102" t="s">
        <v>82</v>
      </c>
      <c r="H178" s="102">
        <v>1304279</v>
      </c>
      <c r="I178" s="102" t="s">
        <v>372</v>
      </c>
      <c r="J178" s="102" t="s">
        <v>118</v>
      </c>
      <c r="K178" s="102" t="s">
        <v>288</v>
      </c>
    </row>
    <row r="179" spans="1:11" x14ac:dyDescent="0.25">
      <c r="A179" s="105" t="s">
        <v>1</v>
      </c>
      <c r="B179" s="105" t="s">
        <v>118</v>
      </c>
      <c r="C179" s="105" t="s">
        <v>431</v>
      </c>
      <c r="D179" s="105" t="s">
        <v>237</v>
      </c>
      <c r="E179" s="105" t="s">
        <v>292</v>
      </c>
      <c r="F179" s="105">
        <v>151993</v>
      </c>
      <c r="G179" s="105" t="s">
        <v>271</v>
      </c>
      <c r="H179" s="105">
        <v>1304960</v>
      </c>
      <c r="I179" s="105" t="s">
        <v>372</v>
      </c>
      <c r="J179" s="105" t="s">
        <v>118</v>
      </c>
      <c r="K179" s="105" t="s">
        <v>288</v>
      </c>
    </row>
    <row r="180" spans="1:11" x14ac:dyDescent="0.25">
      <c r="A180" s="102" t="s">
        <v>1</v>
      </c>
      <c r="B180" s="102" t="s">
        <v>118</v>
      </c>
      <c r="C180" s="102" t="s">
        <v>434</v>
      </c>
      <c r="D180" s="102" t="s">
        <v>238</v>
      </c>
      <c r="E180" s="102" t="s">
        <v>296</v>
      </c>
      <c r="F180" s="102">
        <v>152298</v>
      </c>
      <c r="G180" s="102" t="s">
        <v>82</v>
      </c>
      <c r="H180" s="102">
        <v>1314529</v>
      </c>
      <c r="I180" s="102" t="s">
        <v>403</v>
      </c>
      <c r="J180" s="102" t="s">
        <v>118</v>
      </c>
      <c r="K180" s="102" t="s">
        <v>288</v>
      </c>
    </row>
    <row r="181" spans="1:11" x14ac:dyDescent="0.25">
      <c r="A181" s="105" t="s">
        <v>1</v>
      </c>
      <c r="B181" s="105" t="s">
        <v>118</v>
      </c>
      <c r="C181" s="105" t="s">
        <v>435</v>
      </c>
      <c r="D181" s="105" t="s">
        <v>238</v>
      </c>
      <c r="E181" s="105" t="s">
        <v>289</v>
      </c>
      <c r="F181" s="105">
        <v>152298</v>
      </c>
      <c r="G181" s="105" t="s">
        <v>271</v>
      </c>
      <c r="H181" s="105">
        <v>1314986</v>
      </c>
      <c r="I181" s="105" t="s">
        <v>403</v>
      </c>
      <c r="J181" s="105" t="s">
        <v>118</v>
      </c>
      <c r="K181" s="105" t="s">
        <v>288</v>
      </c>
    </row>
    <row r="182" spans="1:11" x14ac:dyDescent="0.25">
      <c r="A182" s="102" t="s">
        <v>1</v>
      </c>
      <c r="B182" s="102" t="s">
        <v>118</v>
      </c>
      <c r="C182" s="102" t="s">
        <v>436</v>
      </c>
      <c r="D182" s="102" t="s">
        <v>239</v>
      </c>
      <c r="E182" s="102" t="s">
        <v>296</v>
      </c>
      <c r="F182" s="102">
        <v>152389</v>
      </c>
      <c r="G182" s="102" t="s">
        <v>271</v>
      </c>
      <c r="H182" s="102">
        <v>1316517</v>
      </c>
      <c r="I182" s="102" t="s">
        <v>387</v>
      </c>
      <c r="J182" s="102" t="s">
        <v>118</v>
      </c>
      <c r="K182" s="102" t="s">
        <v>288</v>
      </c>
    </row>
    <row r="183" spans="1:11" x14ac:dyDescent="0.25">
      <c r="A183" s="102" t="s">
        <v>1</v>
      </c>
      <c r="B183" s="102" t="s">
        <v>118</v>
      </c>
      <c r="C183" s="102" t="s">
        <v>437</v>
      </c>
      <c r="D183" s="102" t="s">
        <v>240</v>
      </c>
      <c r="E183" s="102" t="s">
        <v>290</v>
      </c>
      <c r="F183" s="102">
        <v>152468</v>
      </c>
      <c r="G183" s="102" t="s">
        <v>82</v>
      </c>
      <c r="H183" s="102">
        <v>1317553</v>
      </c>
      <c r="I183" s="102" t="s">
        <v>415</v>
      </c>
      <c r="J183" s="102" t="s">
        <v>118</v>
      </c>
      <c r="K183" s="102" t="s">
        <v>288</v>
      </c>
    </row>
    <row r="184" spans="1:11" x14ac:dyDescent="0.25">
      <c r="A184" s="105" t="s">
        <v>1</v>
      </c>
      <c r="B184" s="105" t="s">
        <v>118</v>
      </c>
      <c r="C184" s="105" t="s">
        <v>438</v>
      </c>
      <c r="D184" s="105" t="s">
        <v>240</v>
      </c>
      <c r="E184" s="105" t="s">
        <v>292</v>
      </c>
      <c r="F184" s="105">
        <v>152468</v>
      </c>
      <c r="G184" s="105" t="s">
        <v>271</v>
      </c>
      <c r="H184" s="105">
        <v>1317570</v>
      </c>
      <c r="I184" s="105" t="s">
        <v>415</v>
      </c>
      <c r="J184" s="105" t="s">
        <v>118</v>
      </c>
      <c r="K184" s="105" t="s">
        <v>288</v>
      </c>
    </row>
    <row r="185" spans="1:11" x14ac:dyDescent="0.25">
      <c r="A185" s="105" t="s">
        <v>1</v>
      </c>
      <c r="B185" s="105" t="s">
        <v>118</v>
      </c>
      <c r="C185" s="105" t="s">
        <v>439</v>
      </c>
      <c r="D185" s="105" t="s">
        <v>241</v>
      </c>
      <c r="E185" s="105" t="s">
        <v>296</v>
      </c>
      <c r="F185" s="105">
        <v>152470</v>
      </c>
      <c r="G185" s="105" t="s">
        <v>271</v>
      </c>
      <c r="H185" s="105">
        <v>1317742</v>
      </c>
      <c r="I185" s="105" t="s">
        <v>415</v>
      </c>
      <c r="J185" s="105" t="s">
        <v>118</v>
      </c>
      <c r="K185" s="105" t="s">
        <v>288</v>
      </c>
    </row>
    <row r="186" spans="1:11" x14ac:dyDescent="0.25">
      <c r="A186" s="105" t="s">
        <v>1</v>
      </c>
      <c r="B186" s="105" t="s">
        <v>118</v>
      </c>
      <c r="C186" s="105" t="s">
        <v>440</v>
      </c>
      <c r="D186" s="105" t="s">
        <v>242</v>
      </c>
      <c r="E186" s="105" t="s">
        <v>296</v>
      </c>
      <c r="F186" s="105">
        <v>152511</v>
      </c>
      <c r="G186" s="105" t="s">
        <v>271</v>
      </c>
      <c r="H186" s="105">
        <v>1317697</v>
      </c>
      <c r="I186" s="105" t="s">
        <v>415</v>
      </c>
      <c r="J186" s="105" t="s">
        <v>118</v>
      </c>
      <c r="K186" s="105" t="s">
        <v>288</v>
      </c>
    </row>
    <row r="187" spans="1:11" x14ac:dyDescent="0.25">
      <c r="A187" s="102" t="s">
        <v>1</v>
      </c>
      <c r="B187" s="102" t="s">
        <v>118</v>
      </c>
      <c r="C187" s="102" t="s">
        <v>454</v>
      </c>
      <c r="D187" s="102" t="s">
        <v>243</v>
      </c>
      <c r="E187" s="102" t="s">
        <v>290</v>
      </c>
      <c r="F187" s="102">
        <v>153011</v>
      </c>
      <c r="G187" s="102" t="s">
        <v>82</v>
      </c>
      <c r="H187" s="102">
        <v>1317163</v>
      </c>
      <c r="I187" s="102" t="s">
        <v>415</v>
      </c>
      <c r="J187" s="102" t="s">
        <v>118</v>
      </c>
      <c r="K187" s="102" t="s">
        <v>288</v>
      </c>
    </row>
    <row r="188" spans="1:11" x14ac:dyDescent="0.25">
      <c r="A188" s="105" t="s">
        <v>1</v>
      </c>
      <c r="B188" s="105" t="s">
        <v>118</v>
      </c>
      <c r="C188" s="105" t="s">
        <v>455</v>
      </c>
      <c r="D188" s="105" t="s">
        <v>243</v>
      </c>
      <c r="E188" s="105" t="s">
        <v>290</v>
      </c>
      <c r="F188" s="105">
        <v>153011</v>
      </c>
      <c r="G188" s="105" t="s">
        <v>82</v>
      </c>
      <c r="H188" s="105">
        <v>1317178</v>
      </c>
      <c r="I188" s="105" t="s">
        <v>415</v>
      </c>
      <c r="J188" s="105" t="s">
        <v>118</v>
      </c>
      <c r="K188" s="105" t="s">
        <v>288</v>
      </c>
    </row>
    <row r="189" spans="1:11" x14ac:dyDescent="0.25">
      <c r="A189" s="102" t="s">
        <v>1</v>
      </c>
      <c r="B189" s="102" t="s">
        <v>118</v>
      </c>
      <c r="C189" s="102" t="s">
        <v>456</v>
      </c>
      <c r="D189" s="102" t="s">
        <v>243</v>
      </c>
      <c r="E189" s="102" t="s">
        <v>292</v>
      </c>
      <c r="F189" s="102">
        <v>153011</v>
      </c>
      <c r="G189" s="102" t="s">
        <v>271</v>
      </c>
      <c r="H189" s="102">
        <v>1317380</v>
      </c>
      <c r="I189" s="102" t="s">
        <v>415</v>
      </c>
      <c r="J189" s="102" t="s">
        <v>118</v>
      </c>
      <c r="K189" s="102" t="s">
        <v>288</v>
      </c>
    </row>
    <row r="190" spans="1:11" x14ac:dyDescent="0.25">
      <c r="A190" s="105" t="s">
        <v>1</v>
      </c>
      <c r="B190" s="105" t="s">
        <v>118</v>
      </c>
      <c r="C190" s="105" t="s">
        <v>577</v>
      </c>
      <c r="D190" s="105" t="s">
        <v>244</v>
      </c>
      <c r="E190" s="105" t="s">
        <v>432</v>
      </c>
      <c r="F190" s="105">
        <v>400798</v>
      </c>
      <c r="G190" s="105" t="s">
        <v>82</v>
      </c>
      <c r="H190" s="105">
        <v>1317738</v>
      </c>
      <c r="I190" s="105" t="s">
        <v>415</v>
      </c>
      <c r="J190" s="105" t="s">
        <v>118</v>
      </c>
      <c r="K190" s="105" t="s">
        <v>288</v>
      </c>
    </row>
    <row r="191" spans="1:11" x14ac:dyDescent="0.25">
      <c r="A191" s="102" t="s">
        <v>1</v>
      </c>
      <c r="B191" s="102" t="s">
        <v>118</v>
      </c>
      <c r="C191" s="102" t="s">
        <v>583</v>
      </c>
      <c r="D191" s="102" t="s">
        <v>245</v>
      </c>
      <c r="E191" s="102" t="s">
        <v>292</v>
      </c>
      <c r="F191" s="102">
        <v>401997</v>
      </c>
      <c r="G191" s="102" t="s">
        <v>82</v>
      </c>
      <c r="H191" s="102">
        <v>1316007</v>
      </c>
      <c r="I191" s="102" t="s">
        <v>387</v>
      </c>
      <c r="J191" s="102" t="s">
        <v>118</v>
      </c>
      <c r="K191" s="102" t="s">
        <v>288</v>
      </c>
    </row>
    <row r="192" spans="1:11" x14ac:dyDescent="0.25">
      <c r="A192" s="105" t="s">
        <v>1</v>
      </c>
      <c r="B192" s="105" t="s">
        <v>118</v>
      </c>
      <c r="C192" s="105" t="s">
        <v>246</v>
      </c>
      <c r="D192" s="105" t="s">
        <v>246</v>
      </c>
      <c r="E192" s="105" t="s">
        <v>490</v>
      </c>
      <c r="F192" s="105">
        <v>505675</v>
      </c>
      <c r="G192" s="105" t="s">
        <v>82</v>
      </c>
      <c r="H192" s="105">
        <v>1312412</v>
      </c>
      <c r="I192" s="105" t="s">
        <v>118</v>
      </c>
      <c r="J192" s="105" t="s">
        <v>118</v>
      </c>
      <c r="K192" s="105" t="s">
        <v>589</v>
      </c>
    </row>
    <row r="193" spans="1:11" x14ac:dyDescent="0.25">
      <c r="A193" s="105" t="s">
        <v>1</v>
      </c>
      <c r="B193" s="105" t="s">
        <v>118</v>
      </c>
      <c r="C193" s="105" t="s">
        <v>247</v>
      </c>
      <c r="D193" s="105" t="s">
        <v>247</v>
      </c>
      <c r="E193" s="105" t="s">
        <v>490</v>
      </c>
      <c r="F193" s="105">
        <v>506308</v>
      </c>
      <c r="G193" s="105" t="s">
        <v>82</v>
      </c>
      <c r="H193" s="105">
        <v>1312990</v>
      </c>
      <c r="I193" s="105" t="s">
        <v>118</v>
      </c>
      <c r="J193" s="105" t="s">
        <v>118</v>
      </c>
      <c r="K193" s="105" t="s">
        <v>589</v>
      </c>
    </row>
    <row r="194" spans="1:11" x14ac:dyDescent="0.25">
      <c r="A194" s="105" t="s">
        <v>1</v>
      </c>
      <c r="B194" s="105" t="s">
        <v>120</v>
      </c>
      <c r="C194" s="105" t="s">
        <v>379</v>
      </c>
      <c r="D194" s="105" t="s">
        <v>248</v>
      </c>
      <c r="E194" s="105" t="s">
        <v>289</v>
      </c>
      <c r="F194" s="105">
        <v>150216</v>
      </c>
      <c r="G194" s="105" t="s">
        <v>271</v>
      </c>
      <c r="H194" s="105">
        <v>1302721</v>
      </c>
      <c r="I194" s="105" t="s">
        <v>378</v>
      </c>
      <c r="J194" s="105" t="s">
        <v>118</v>
      </c>
      <c r="K194" s="105" t="s">
        <v>288</v>
      </c>
    </row>
    <row r="195" spans="1:11" x14ac:dyDescent="0.25">
      <c r="A195" s="105" t="s">
        <v>1</v>
      </c>
      <c r="B195" s="105" t="s">
        <v>120</v>
      </c>
      <c r="C195" s="105" t="s">
        <v>398</v>
      </c>
      <c r="D195" s="105" t="s">
        <v>249</v>
      </c>
      <c r="E195" s="105" t="s">
        <v>313</v>
      </c>
      <c r="F195" s="105">
        <v>150745</v>
      </c>
      <c r="G195" s="105" t="s">
        <v>271</v>
      </c>
      <c r="H195" s="105">
        <v>1307248</v>
      </c>
      <c r="I195" s="105" t="s">
        <v>397</v>
      </c>
      <c r="J195" s="105" t="s">
        <v>118</v>
      </c>
      <c r="K195" s="105" t="s">
        <v>288</v>
      </c>
    </row>
    <row r="196" spans="1:11" x14ac:dyDescent="0.25">
      <c r="A196" s="105" t="s">
        <v>1</v>
      </c>
      <c r="B196" s="105" t="s">
        <v>120</v>
      </c>
      <c r="C196" s="105" t="s">
        <v>399</v>
      </c>
      <c r="D196" s="105" t="s">
        <v>249</v>
      </c>
      <c r="E196" s="105" t="s">
        <v>296</v>
      </c>
      <c r="F196" s="105">
        <v>150745</v>
      </c>
      <c r="G196" s="105" t="s">
        <v>82</v>
      </c>
      <c r="H196" s="105">
        <v>1307664</v>
      </c>
      <c r="I196" s="105" t="s">
        <v>397</v>
      </c>
      <c r="J196" s="105" t="s">
        <v>118</v>
      </c>
      <c r="K196" s="105" t="s">
        <v>288</v>
      </c>
    </row>
    <row r="197" spans="1:11" x14ac:dyDescent="0.25">
      <c r="A197" s="102" t="s">
        <v>1</v>
      </c>
      <c r="B197" s="102" t="s">
        <v>120</v>
      </c>
      <c r="C197" s="102" t="s">
        <v>442</v>
      </c>
      <c r="D197" s="102" t="s">
        <v>250</v>
      </c>
      <c r="E197" s="102" t="s">
        <v>289</v>
      </c>
      <c r="F197" s="102">
        <v>152572</v>
      </c>
      <c r="G197" s="102" t="s">
        <v>271</v>
      </c>
      <c r="H197" s="102">
        <v>1311212</v>
      </c>
      <c r="I197" s="102" t="s">
        <v>441</v>
      </c>
      <c r="J197" s="102" t="s">
        <v>118</v>
      </c>
      <c r="K197" s="102" t="s">
        <v>288</v>
      </c>
    </row>
    <row r="198" spans="1:11" x14ac:dyDescent="0.25">
      <c r="A198" s="102" t="s">
        <v>1</v>
      </c>
      <c r="B198" s="102" t="s">
        <v>120</v>
      </c>
      <c r="C198" s="102" t="s">
        <v>585</v>
      </c>
      <c r="D198" s="102" t="s">
        <v>251</v>
      </c>
      <c r="E198" s="102" t="s">
        <v>292</v>
      </c>
      <c r="F198" s="102">
        <v>402473</v>
      </c>
      <c r="G198" s="102" t="s">
        <v>82</v>
      </c>
      <c r="H198" s="102">
        <v>1311034</v>
      </c>
      <c r="I198" s="102" t="s">
        <v>441</v>
      </c>
      <c r="J198" s="102" t="s">
        <v>118</v>
      </c>
      <c r="K198" s="102" t="s">
        <v>288</v>
      </c>
    </row>
    <row r="199" spans="1:11" x14ac:dyDescent="0.25">
      <c r="A199" s="102" t="s">
        <v>1</v>
      </c>
      <c r="B199" s="102" t="s">
        <v>122</v>
      </c>
      <c r="C199" s="102" t="s">
        <v>385</v>
      </c>
      <c r="D199" s="102" t="s">
        <v>252</v>
      </c>
      <c r="E199" s="102" t="s">
        <v>301</v>
      </c>
      <c r="F199" s="102">
        <v>150381</v>
      </c>
      <c r="G199" s="102" t="s">
        <v>271</v>
      </c>
      <c r="H199" s="102">
        <v>1609311</v>
      </c>
      <c r="I199" s="102" t="s">
        <v>122</v>
      </c>
      <c r="J199" s="102" t="s">
        <v>122</v>
      </c>
      <c r="K199" s="102" t="s">
        <v>288</v>
      </c>
    </row>
    <row r="200" spans="1:11" x14ac:dyDescent="0.25">
      <c r="A200" s="105" t="s">
        <v>1</v>
      </c>
      <c r="B200" s="105" t="s">
        <v>122</v>
      </c>
      <c r="C200" s="105" t="s">
        <v>386</v>
      </c>
      <c r="D200" s="105" t="s">
        <v>252</v>
      </c>
      <c r="E200" s="105" t="s">
        <v>296</v>
      </c>
      <c r="F200" s="105">
        <v>150381</v>
      </c>
      <c r="G200" s="105" t="s">
        <v>82</v>
      </c>
      <c r="H200" s="105">
        <v>1609783</v>
      </c>
      <c r="I200" s="105" t="s">
        <v>122</v>
      </c>
      <c r="J200" s="105" t="s">
        <v>122</v>
      </c>
      <c r="K200" s="105" t="s">
        <v>288</v>
      </c>
    </row>
    <row r="201" spans="1:11" x14ac:dyDescent="0.25">
      <c r="A201" s="105" t="s">
        <v>1</v>
      </c>
      <c r="B201" s="105" t="s">
        <v>122</v>
      </c>
      <c r="C201" s="105" t="s">
        <v>444</v>
      </c>
      <c r="D201" s="105" t="s">
        <v>253</v>
      </c>
      <c r="E201" s="105" t="s">
        <v>292</v>
      </c>
      <c r="F201" s="105">
        <v>152626</v>
      </c>
      <c r="G201" s="105" t="s">
        <v>271</v>
      </c>
      <c r="H201" s="105">
        <v>1606743</v>
      </c>
      <c r="I201" s="105" t="s">
        <v>443</v>
      </c>
      <c r="J201" s="105" t="s">
        <v>122</v>
      </c>
      <c r="K201" s="105" t="s">
        <v>288</v>
      </c>
    </row>
    <row r="202" spans="1:11" x14ac:dyDescent="0.25">
      <c r="A202" s="102" t="s">
        <v>1</v>
      </c>
      <c r="B202" s="102" t="s">
        <v>122</v>
      </c>
      <c r="C202" s="102" t="s">
        <v>445</v>
      </c>
      <c r="D202" s="102" t="s">
        <v>254</v>
      </c>
      <c r="E202" s="102" t="s">
        <v>295</v>
      </c>
      <c r="F202" s="102">
        <v>152638</v>
      </c>
      <c r="G202" s="102" t="s">
        <v>82</v>
      </c>
      <c r="H202" s="102">
        <v>1607040</v>
      </c>
      <c r="I202" s="102" t="s">
        <v>446</v>
      </c>
      <c r="J202" s="102" t="s">
        <v>122</v>
      </c>
      <c r="K202" s="102" t="s">
        <v>288</v>
      </c>
    </row>
    <row r="203" spans="1:11" x14ac:dyDescent="0.25">
      <c r="A203" s="105" t="s">
        <v>1</v>
      </c>
      <c r="B203" s="105" t="s">
        <v>122</v>
      </c>
      <c r="C203" s="105" t="s">
        <v>447</v>
      </c>
      <c r="D203" s="105" t="s">
        <v>254</v>
      </c>
      <c r="E203" s="105" t="s">
        <v>313</v>
      </c>
      <c r="F203" s="105">
        <v>152638</v>
      </c>
      <c r="G203" s="105" t="s">
        <v>271</v>
      </c>
      <c r="H203" s="105">
        <v>1607424</v>
      </c>
      <c r="I203" s="105" t="s">
        <v>446</v>
      </c>
      <c r="J203" s="105" t="s">
        <v>122</v>
      </c>
      <c r="K203" s="105" t="s">
        <v>288</v>
      </c>
    </row>
    <row r="204" spans="1:11" x14ac:dyDescent="0.25">
      <c r="A204" s="105" t="s">
        <v>1</v>
      </c>
      <c r="B204" s="105" t="s">
        <v>122</v>
      </c>
      <c r="C204" s="105" t="s">
        <v>255</v>
      </c>
      <c r="D204" s="105" t="s">
        <v>255</v>
      </c>
      <c r="E204" s="105" t="s">
        <v>466</v>
      </c>
      <c r="F204" s="105">
        <v>800485</v>
      </c>
      <c r="G204" s="105" t="s">
        <v>82</v>
      </c>
      <c r="H204" s="105">
        <v>1609086</v>
      </c>
      <c r="I204" s="105" t="s">
        <v>122</v>
      </c>
      <c r="J204" s="105" t="s">
        <v>122</v>
      </c>
      <c r="K204" s="105" t="s">
        <v>589</v>
      </c>
    </row>
    <row r="205" spans="1:11" x14ac:dyDescent="0.25">
      <c r="A205" s="105" t="s">
        <v>1</v>
      </c>
      <c r="B205" s="105" t="s">
        <v>124</v>
      </c>
      <c r="C205" s="105" t="s">
        <v>428</v>
      </c>
      <c r="D205" s="105" t="s">
        <v>256</v>
      </c>
      <c r="E205" s="105" t="s">
        <v>292</v>
      </c>
      <c r="F205" s="105">
        <v>151889</v>
      </c>
      <c r="G205" s="105" t="s">
        <v>271</v>
      </c>
      <c r="H205" s="105">
        <v>1805131</v>
      </c>
      <c r="I205" s="105" t="s">
        <v>427</v>
      </c>
      <c r="J205" s="105" t="s">
        <v>96</v>
      </c>
      <c r="K205" s="105" t="s">
        <v>288</v>
      </c>
    </row>
    <row r="206" spans="1:11" x14ac:dyDescent="0.25">
      <c r="A206" s="102" t="s">
        <v>1</v>
      </c>
      <c r="B206" s="102" t="s">
        <v>124</v>
      </c>
      <c r="C206" s="102" t="s">
        <v>429</v>
      </c>
      <c r="D206" s="102" t="s">
        <v>256</v>
      </c>
      <c r="E206" s="102" t="s">
        <v>290</v>
      </c>
      <c r="F206" s="102">
        <v>151889</v>
      </c>
      <c r="G206" s="102" t="s">
        <v>82</v>
      </c>
      <c r="H206" s="102">
        <v>1805921</v>
      </c>
      <c r="I206" s="102" t="s">
        <v>427</v>
      </c>
      <c r="J206" s="102" t="s">
        <v>96</v>
      </c>
      <c r="K206" s="102" t="s">
        <v>288</v>
      </c>
    </row>
    <row r="207" spans="1:11" x14ac:dyDescent="0.25">
      <c r="A207" s="105" t="s">
        <v>1</v>
      </c>
      <c r="B207" s="105" t="s">
        <v>124</v>
      </c>
      <c r="C207" s="105" t="s">
        <v>449</v>
      </c>
      <c r="D207" s="105" t="s">
        <v>257</v>
      </c>
      <c r="E207" s="105" t="s">
        <v>298</v>
      </c>
      <c r="F207" s="105">
        <v>152808</v>
      </c>
      <c r="G207" s="105" t="s">
        <v>271</v>
      </c>
      <c r="H207" s="105">
        <v>1710636</v>
      </c>
      <c r="I207" s="105" t="s">
        <v>448</v>
      </c>
      <c r="J207" s="105" t="s">
        <v>380</v>
      </c>
      <c r="K207" s="105" t="s">
        <v>288</v>
      </c>
    </row>
    <row r="208" spans="1:11" x14ac:dyDescent="0.25">
      <c r="A208" s="102" t="s">
        <v>1</v>
      </c>
      <c r="B208" s="102" t="s">
        <v>124</v>
      </c>
      <c r="C208" s="102" t="s">
        <v>451</v>
      </c>
      <c r="D208" s="102" t="s">
        <v>258</v>
      </c>
      <c r="E208" s="102" t="s">
        <v>290</v>
      </c>
      <c r="F208" s="102">
        <v>152810</v>
      </c>
      <c r="G208" s="102" t="s">
        <v>271</v>
      </c>
      <c r="H208" s="102">
        <v>1711226</v>
      </c>
      <c r="I208" s="102" t="s">
        <v>450</v>
      </c>
      <c r="J208" s="102" t="s">
        <v>380</v>
      </c>
      <c r="K208" s="102" t="s">
        <v>288</v>
      </c>
    </row>
    <row r="209" spans="1:11" x14ac:dyDescent="0.25">
      <c r="A209" s="105" t="s">
        <v>1</v>
      </c>
      <c r="B209" s="105" t="s">
        <v>124</v>
      </c>
      <c r="C209" s="105" t="s">
        <v>580</v>
      </c>
      <c r="D209" s="105" t="s">
        <v>259</v>
      </c>
      <c r="E209" s="105" t="s">
        <v>313</v>
      </c>
      <c r="F209" s="105">
        <v>401079</v>
      </c>
      <c r="G209" s="105" t="s">
        <v>82</v>
      </c>
      <c r="H209" s="105">
        <v>1714208</v>
      </c>
      <c r="I209" s="105" t="s">
        <v>380</v>
      </c>
      <c r="J209" s="105" t="s">
        <v>380</v>
      </c>
      <c r="K209" s="105" t="s">
        <v>288</v>
      </c>
    </row>
    <row r="210" spans="1:11" x14ac:dyDescent="0.25">
      <c r="A210" s="102" t="s">
        <v>1</v>
      </c>
      <c r="B210" s="102" t="s">
        <v>124</v>
      </c>
      <c r="C210" s="102" t="s">
        <v>586</v>
      </c>
      <c r="D210" s="102" t="s">
        <v>260</v>
      </c>
      <c r="E210" s="102" t="s">
        <v>292</v>
      </c>
      <c r="F210" s="102">
        <v>402874</v>
      </c>
      <c r="G210" s="102" t="s">
        <v>82</v>
      </c>
      <c r="H210" s="102">
        <v>1714320</v>
      </c>
      <c r="I210" s="102" t="s">
        <v>380</v>
      </c>
      <c r="J210" s="102" t="s">
        <v>380</v>
      </c>
      <c r="K210" s="102" t="s">
        <v>288</v>
      </c>
    </row>
  </sheetData>
  <autoFilter ref="D1:K210" xr:uid="{6E4E0A59-BCB4-4DB0-8671-38A444D85F5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ac4379-a43c-4445-b5b3-413d8610d940" xsi:nil="true"/>
    <lcf76f155ced4ddcb4097134ff3c332f xmlns="0ea1897f-0f74-4e8d-9833-8664a6faf1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d18112912329d97df1e5b0468c5948ca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86bb934495484fcf33c5ad94ba7ad278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EA51B-304D-4DF4-81AB-EF9CCAFCD19B}">
  <ds:schemaRefs>
    <ds:schemaRef ds:uri="http://schemas.microsoft.com/office/2006/metadata/properties"/>
    <ds:schemaRef ds:uri="http://schemas.microsoft.com/office/infopath/2007/PartnerControls"/>
    <ds:schemaRef ds:uri="35ac4379-a43c-4445-b5b3-413d8610d940"/>
    <ds:schemaRef ds:uri="0ea1897f-0f74-4e8d-9833-8664a6faf16d"/>
  </ds:schemaRefs>
</ds:datastoreItem>
</file>

<file path=customXml/itemProps2.xml><?xml version="1.0" encoding="utf-8"?>
<ds:datastoreItem xmlns:ds="http://schemas.openxmlformats.org/officeDocument/2006/customXml" ds:itemID="{2ECA0AFA-1085-47C8-8BBC-3107524E2C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8C442-73FD-4CCE-AB72-BB9B181C1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1897f-0f74-4e8d-9833-8664a6faf16d"/>
    <ds:schemaRef ds:uri="35ac4379-a43c-4445-b5b3-413d8610d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33</vt:i4>
      </vt:variant>
    </vt:vector>
  </HeadingPairs>
  <TitlesOfParts>
    <vt:vector size="37" baseType="lpstr">
      <vt:lpstr>Ficha Inscrição X TAÇA DE</vt:lpstr>
      <vt:lpstr>Folha2</vt:lpstr>
      <vt:lpstr>AE_EnA_EEPC Inscritos</vt:lpstr>
      <vt:lpstr>Lista Escolas</vt:lpstr>
      <vt:lpstr>A</vt:lpstr>
      <vt:lpstr>AA</vt:lpstr>
      <vt:lpstr>AC</vt:lpstr>
      <vt:lpstr>ACO</vt:lpstr>
      <vt:lpstr>AL</vt:lpstr>
      <vt:lpstr>Alentejo</vt:lpstr>
      <vt:lpstr>Algarve</vt:lpstr>
      <vt:lpstr>ANO</vt:lpstr>
      <vt:lpstr>'Ficha Inscrição X TAÇA DE'!Área_de_Impressão</vt:lpstr>
      <vt:lpstr>B</vt:lpstr>
      <vt:lpstr>BAAL</vt:lpstr>
      <vt:lpstr>BC</vt:lpstr>
      <vt:lpstr>CB</vt:lpstr>
      <vt:lpstr>Centro</vt:lpstr>
      <vt:lpstr>clde</vt:lpstr>
      <vt:lpstr>CM</vt:lpstr>
      <vt:lpstr>EDV</vt:lpstr>
      <vt:lpstr>G</vt:lpstr>
      <vt:lpstr>LE</vt:lpstr>
      <vt:lpstr>LMT</vt:lpstr>
      <vt:lpstr>LOVFX</vt:lpstr>
      <vt:lpstr>LVT</vt:lpstr>
      <vt:lpstr>LXC</vt:lpstr>
      <vt:lpstr>MODALIDADE</vt:lpstr>
      <vt:lpstr>Norte</vt:lpstr>
      <vt:lpstr>O</vt:lpstr>
      <vt:lpstr>P</vt:lpstr>
      <vt:lpstr>PS</vt:lpstr>
      <vt:lpstr>S</vt:lpstr>
      <vt:lpstr>T</vt:lpstr>
      <vt:lpstr>V</vt:lpstr>
      <vt:lpstr>VC</vt:lpstr>
      <vt:lpstr>VRD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</dc:creator>
  <cp:keywords/>
  <dc:description/>
  <cp:lastModifiedBy>Catarina Calheiros (AGSE)</cp:lastModifiedBy>
  <cp:revision/>
  <cp:lastPrinted>2026-03-11T12:17:03Z</cp:lastPrinted>
  <dcterms:created xsi:type="dcterms:W3CDTF">2016-04-02T20:27:43Z</dcterms:created>
  <dcterms:modified xsi:type="dcterms:W3CDTF">2026-03-11T12:18:09Z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0x010100E5EDF3D2B73BD94496B95AC9930685EF</vt:lpwstr>
  </property>
</Properties>
</file>